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 EN PÁGINA OFICIAL\2024\3ER TRIMESTRE 2024\TITULO V\"/>
    </mc:Choice>
  </mc:AlternateContent>
  <xr:revisionPtr revIDLastSave="0" documentId="13_ncr:1_{DD8D65F2-4DF1-4D72-B19D-DCF21DE3F72D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ABRIL" sheetId="16" state="hidden" r:id="rId1"/>
    <sheet name="MAYO" sheetId="17" state="hidden" r:id="rId2"/>
    <sheet name="JUNIO" sheetId="18" state="hidden" r:id="rId3"/>
    <sheet name="MARZO " sheetId="21" state="hidden" r:id="rId4"/>
    <sheet name="JUNIO " sheetId="22" state="hidden" r:id="rId5"/>
    <sheet name="SEPTIEMBRE, 2024" sheetId="23" r:id="rId6"/>
  </sheets>
  <definedNames>
    <definedName name="_xlnm.Print_Area" localSheetId="0">ABRIL!$A$1:$E$46</definedName>
    <definedName name="_xlnm.Print_Area" localSheetId="2">JUNIO!$A$1:$E$51</definedName>
    <definedName name="_xlnm.Print_Area" localSheetId="4">'JUNIO '!$A$1:$E$75</definedName>
    <definedName name="_xlnm.Print_Area" localSheetId="3">'MARZO '!$A$1:$E$67</definedName>
    <definedName name="_xlnm.Print_Area" localSheetId="1">MAYO!$A$1:$E$50</definedName>
    <definedName name="_xlnm.Print_Area" localSheetId="5">'SEPTIEMBRE, 2024'!$A$1:$E$66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23" l="1"/>
  <c r="C32" i="23"/>
  <c r="D12" i="23"/>
  <c r="D65" i="23"/>
  <c r="C45" i="23"/>
  <c r="E45" i="23" s="1"/>
  <c r="D45" i="23"/>
  <c r="D58" i="23"/>
  <c r="D64" i="23"/>
  <c r="D25" i="23"/>
  <c r="D54" i="23"/>
  <c r="D30" i="23"/>
  <c r="D40" i="23"/>
  <c r="D60" i="23"/>
  <c r="C60" i="23"/>
  <c r="E60" i="23" l="1"/>
  <c r="C58" i="23"/>
  <c r="E58" i="23" l="1"/>
  <c r="D48" i="23"/>
  <c r="D35" i="23"/>
  <c r="D32" i="23"/>
  <c r="D18" i="23"/>
  <c r="C64" i="23"/>
  <c r="C54" i="23"/>
  <c r="C48" i="23"/>
  <c r="C40" i="23"/>
  <c r="C35" i="23"/>
  <c r="C30" i="23"/>
  <c r="C25" i="23"/>
  <c r="C18" i="23"/>
  <c r="C12" i="23"/>
  <c r="E63" i="22"/>
  <c r="D63" i="22"/>
  <c r="D52" i="22"/>
  <c r="D40" i="22"/>
  <c r="D62" i="22"/>
  <c r="D60" i="22"/>
  <c r="C60" i="22"/>
  <c r="D55" i="22"/>
  <c r="C55" i="22"/>
  <c r="E46" i="22"/>
  <c r="C52" i="22"/>
  <c r="D46" i="22"/>
  <c r="C46" i="22"/>
  <c r="C43" i="22"/>
  <c r="C40" i="22"/>
  <c r="D36" i="22"/>
  <c r="C36" i="22"/>
  <c r="E36" i="22" s="1"/>
  <c r="D32" i="22"/>
  <c r="E32" i="22" s="1"/>
  <c r="C32" i="22"/>
  <c r="C29" i="22"/>
  <c r="D27" i="22"/>
  <c r="E27" i="22" s="1"/>
  <c r="C27" i="22"/>
  <c r="D22" i="22"/>
  <c r="C22" i="22"/>
  <c r="E22" i="22" s="1"/>
  <c r="D16" i="22"/>
  <c r="C16" i="22"/>
  <c r="E16" i="22" s="1"/>
  <c r="E11" i="22"/>
  <c r="D11" i="22"/>
  <c r="C11" i="22"/>
  <c r="C62" i="22"/>
  <c r="D43" i="22"/>
  <c r="E29" i="22"/>
  <c r="D49" i="21"/>
  <c r="D38" i="21"/>
  <c r="D21" i="21"/>
  <c r="D16" i="21"/>
  <c r="D11" i="21"/>
  <c r="D26" i="21"/>
  <c r="C52" i="21"/>
  <c r="C54" i="21" s="1"/>
  <c r="D54" i="21"/>
  <c r="E12" i="23" l="1"/>
  <c r="E64" i="23"/>
  <c r="E32" i="23"/>
  <c r="E25" i="23"/>
  <c r="E48" i="23"/>
  <c r="E35" i="23"/>
  <c r="E54" i="23"/>
  <c r="E30" i="23"/>
  <c r="E40" i="23"/>
  <c r="E18" i="23"/>
  <c r="E52" i="22"/>
  <c r="E40" i="22"/>
  <c r="E55" i="22"/>
  <c r="E62" i="22"/>
  <c r="E60" i="22"/>
  <c r="E43" i="22"/>
  <c r="E54" i="21"/>
  <c r="E65" i="23" l="1"/>
  <c r="D41" i="21"/>
  <c r="D34" i="21"/>
  <c r="D31" i="21"/>
  <c r="D51" i="21"/>
  <c r="C51" i="21"/>
  <c r="C49" i="21"/>
  <c r="C43" i="21"/>
  <c r="C41" i="21"/>
  <c r="C38" i="21"/>
  <c r="C34" i="21"/>
  <c r="C31" i="21"/>
  <c r="C28" i="21"/>
  <c r="C26" i="21"/>
  <c r="C21" i="21"/>
  <c r="E21" i="21" s="1"/>
  <c r="C16" i="21"/>
  <c r="E16" i="21" s="1"/>
  <c r="C11" i="21"/>
  <c r="E11" i="21" s="1"/>
  <c r="D14" i="17"/>
  <c r="D38" i="17"/>
  <c r="C38" i="17"/>
  <c r="E38" i="17" s="1"/>
  <c r="D14" i="18"/>
  <c r="D20" i="18"/>
  <c r="C10" i="18"/>
  <c r="D38" i="18"/>
  <c r="C38" i="18"/>
  <c r="D36" i="18"/>
  <c r="C36" i="18"/>
  <c r="D34" i="18"/>
  <c r="C34" i="18"/>
  <c r="D32" i="18"/>
  <c r="C32" i="18"/>
  <c r="D30" i="18"/>
  <c r="C30" i="18"/>
  <c r="D28" i="18"/>
  <c r="C28" i="18"/>
  <c r="D26" i="18"/>
  <c r="C26" i="18"/>
  <c r="D24" i="18"/>
  <c r="C24" i="18"/>
  <c r="D22" i="18"/>
  <c r="C22" i="18"/>
  <c r="C20" i="18"/>
  <c r="C14" i="18"/>
  <c r="D10" i="18"/>
  <c r="D36" i="17"/>
  <c r="C36" i="17"/>
  <c r="D34" i="17"/>
  <c r="C34" i="17"/>
  <c r="E34" i="17" s="1"/>
  <c r="D32" i="17"/>
  <c r="C32" i="17"/>
  <c r="D30" i="17"/>
  <c r="C30" i="17"/>
  <c r="D28" i="17"/>
  <c r="C28" i="17"/>
  <c r="D26" i="17"/>
  <c r="C26" i="17"/>
  <c r="E26" i="17" s="1"/>
  <c r="D24" i="17"/>
  <c r="C24" i="17"/>
  <c r="D22" i="17"/>
  <c r="C22" i="17"/>
  <c r="E22" i="17" s="1"/>
  <c r="D20" i="17"/>
  <c r="C20" i="17"/>
  <c r="C14" i="17"/>
  <c r="D10" i="17"/>
  <c r="C10" i="17"/>
  <c r="D19" i="16"/>
  <c r="D13" i="16"/>
  <c r="D10" i="16"/>
  <c r="D35" i="16"/>
  <c r="C35" i="16"/>
  <c r="D33" i="16"/>
  <c r="C33" i="16"/>
  <c r="D31" i="16"/>
  <c r="C31" i="16"/>
  <c r="D29" i="16"/>
  <c r="C29" i="16"/>
  <c r="D27" i="16"/>
  <c r="C27" i="16"/>
  <c r="D25" i="16"/>
  <c r="C25" i="16"/>
  <c r="D23" i="16"/>
  <c r="C23" i="16"/>
  <c r="D21" i="16"/>
  <c r="C21" i="16"/>
  <c r="C19" i="16"/>
  <c r="C13" i="16"/>
  <c r="E13" i="16" s="1"/>
  <c r="C10" i="16"/>
  <c r="E30" i="17" l="1"/>
  <c r="D55" i="21"/>
  <c r="C55" i="21"/>
  <c r="E51" i="21"/>
  <c r="E26" i="21"/>
  <c r="E31" i="21"/>
  <c r="E49" i="21"/>
  <c r="E43" i="21"/>
  <c r="E28" i="21"/>
  <c r="E38" i="21"/>
  <c r="E41" i="21"/>
  <c r="E34" i="21"/>
  <c r="C39" i="17"/>
  <c r="E14" i="17"/>
  <c r="D39" i="17"/>
  <c r="E10" i="17"/>
  <c r="E24" i="17"/>
  <c r="E32" i="17"/>
  <c r="E36" i="17"/>
  <c r="E20" i="17"/>
  <c r="E28" i="17"/>
  <c r="C39" i="18"/>
  <c r="E22" i="18"/>
  <c r="E38" i="18"/>
  <c r="D39" i="18"/>
  <c r="E34" i="18"/>
  <c r="E24" i="18"/>
  <c r="E28" i="18"/>
  <c r="E36" i="18"/>
  <c r="E20" i="18"/>
  <c r="E14" i="18"/>
  <c r="E26" i="18"/>
  <c r="E30" i="18"/>
  <c r="E10" i="18"/>
  <c r="E32" i="18"/>
  <c r="D36" i="16"/>
  <c r="E23" i="16"/>
  <c r="E27" i="16"/>
  <c r="E31" i="16"/>
  <c r="E35" i="16"/>
  <c r="C36" i="16"/>
  <c r="E25" i="16"/>
  <c r="E33" i="16"/>
  <c r="E19" i="16"/>
  <c r="E29" i="16"/>
  <c r="E10" i="16"/>
  <c r="E21" i="16"/>
  <c r="E55" i="21" l="1"/>
  <c r="E39" i="17"/>
  <c r="E39" i="18"/>
  <c r="E36" i="16"/>
  <c r="C63" i="22"/>
</calcChain>
</file>

<file path=xl/sharedStrings.xml><?xml version="1.0" encoding="utf-8"?>
<sst xmlns="http://schemas.openxmlformats.org/spreadsheetml/2006/main" count="390" uniqueCount="62">
  <si>
    <t xml:space="preserve">MUNICIPIO DE FRANCISCO I. MADERO </t>
  </si>
  <si>
    <t>FORMATO DEL EJERCICIO Y DESTINO DE GASTO FEDERALIZADO Y REINTEGROS</t>
  </si>
  <si>
    <t xml:space="preserve">PROGRAMA O FONDO </t>
  </si>
  <si>
    <t xml:space="preserve">DESTINO DE LOS RECURSOS </t>
  </si>
  <si>
    <t xml:space="preserve">EJERCICIO </t>
  </si>
  <si>
    <t xml:space="preserve">DEVENGADO </t>
  </si>
  <si>
    <t xml:space="preserve">PAGADO </t>
  </si>
  <si>
    <t xml:space="preserve">REINTEGRO </t>
  </si>
  <si>
    <t>SERVICIOS PERSONALES</t>
  </si>
  <si>
    <t>MATERIALES Y SUMINISTROS</t>
  </si>
  <si>
    <t>TRANSFERENCIAS, ASIGNACIONES, SUBSIDIOS Y OTRAS AYUDAS</t>
  </si>
  <si>
    <t xml:space="preserve">IMPORTE TOTAL </t>
  </si>
  <si>
    <t xml:space="preserve">FONDO GENERAL DE PARTICIPACIONES </t>
  </si>
  <si>
    <t xml:space="preserve">FONDO DE FOMENTO MUNICIPAL </t>
  </si>
  <si>
    <t>FORTAMUN</t>
  </si>
  <si>
    <t>TOTAL (INCLUYE TODOS LOS FONDOS)</t>
  </si>
  <si>
    <t>IMPUESTO SOBRE AUTOMÓVILES NUEVOS (I.S.A.N.)</t>
  </si>
  <si>
    <t>FONDO DE FISCALIZACIÓN Y RECAUDACIÓN</t>
  </si>
  <si>
    <t>FONDO DE COMPENSACION DEL IMPUESTO SOBRE AUTOMOVILES NUEVOS</t>
  </si>
  <si>
    <t>Bajo protesta de decir verdad declaramos que los estados financieros y sus notas, son razonablemente correctos y son responsabilidad del emisor</t>
  </si>
  <si>
    <t xml:space="preserve">"Bajo protesta de decir verdad declaramos que las cifras contenidas en este estado financiero son veraces y contienen toda la informacion referente a la situacion y/o los resultados del municipio de Francisco I. Madero, Hgo. Afirmando ser legalmente responsables de la autenticidad y veracidad de las mismas y asi mismo asumimos la responsabilidad derivada de cualquier declaracion en falso sobre las mismas". </t>
  </si>
  <si>
    <t>INVERSION PÚBLICA</t>
  </si>
  <si>
    <t>IEPS TABACOS</t>
  </si>
  <si>
    <t xml:space="preserve">FAISM </t>
  </si>
  <si>
    <t xml:space="preserve">IEPS GASOLINAS </t>
  </si>
  <si>
    <t xml:space="preserve">PROFR. RICARDO JOSÚE OLGUÍN PARDO </t>
  </si>
  <si>
    <t xml:space="preserve">PROFRA. AIDA OLVERA PERCASTEGUI </t>
  </si>
  <si>
    <t xml:space="preserve">PRESIDENTE MUNICIPAL CONSTITUCIONAL </t>
  </si>
  <si>
    <t>SÍNDICA PROCURADOR</t>
  </si>
  <si>
    <t xml:space="preserve">L.C.E. SANDRA LÓPEZ SERRANO </t>
  </si>
  <si>
    <t>TESORERA MUNICIPAL</t>
  </si>
  <si>
    <t xml:space="preserve">SERVICIOS GENERALES </t>
  </si>
  <si>
    <t xml:space="preserve">BIENES MUEBLES, INMUEBLES E INTANGIBLES </t>
  </si>
  <si>
    <t xml:space="preserve">FONDO DE ESTABILIZACION DE LOS INGRESOS DE LAS ENTIDADES FEDERATIVAS FEIEF </t>
  </si>
  <si>
    <t>DEVOLUCIÓN DE IMPUESTO SOBRE LA RENTA (I.S.R.)</t>
  </si>
  <si>
    <t>PROAGUA 2021</t>
  </si>
  <si>
    <t>01 DE ENERO AL 31 DE MAYO DE 2021</t>
  </si>
  <si>
    <t>01 ENERO AL 30 DE ABRIL DE 2021</t>
  </si>
  <si>
    <t>01 ENERO  AL 30 DE JUNIO  DE 2021</t>
  </si>
  <si>
    <t xml:space="preserve">I.S.R. POR ENAJENACION DE BIENES INMUEBLES </t>
  </si>
  <si>
    <t xml:space="preserve">SERVICIOS PERSONALES </t>
  </si>
  <si>
    <t>01 DE ENERO AL 31 MARZO 2022</t>
  </si>
  <si>
    <t>FONDO DE COMPENSACIÓN</t>
  </si>
  <si>
    <t>01 DE ENERO AL 30 DE JUNIO DE  2022</t>
  </si>
  <si>
    <t>PROAGUA 2022</t>
  </si>
  <si>
    <t xml:space="preserve">IVFGASOLINAS </t>
  </si>
  <si>
    <t xml:space="preserve">IESP TABACOS </t>
  </si>
  <si>
    <t>FONDO GENERAL DE PARTICIPACIONES 2024</t>
  </si>
  <si>
    <t>FONDO DE FOMENTO MUNICIPAL 2024</t>
  </si>
  <si>
    <t>FORTAMUN 2024</t>
  </si>
  <si>
    <t>IESP TABACOS 2024</t>
  </si>
  <si>
    <t>FONDO DE APORTACIONES PARA LA INFRAESTRUCTURA SOCIAL MUNICIPAL  2024</t>
  </si>
  <si>
    <t>IMPUESTO SOBRE AUTOMÓVILES NUEVOS (I.S.A.N.) 2024</t>
  </si>
  <si>
    <t>FONDO DE FISCALIZACIÓN Y RECAUDACIÓN 2024</t>
  </si>
  <si>
    <t>IVFGASOLINAS 2024</t>
  </si>
  <si>
    <t>FONDO DE COMPENSACION DEL IMPUESTO SOBRE AUTOMOVILES NUEVOS 2024</t>
  </si>
  <si>
    <t>DEVOLUCIÓN DE IMPUESTO SOBRE LA RENTA (I.S.R.) 2024</t>
  </si>
  <si>
    <t>ISR ENAJENACION DE BIENES INMUEBLES 2024</t>
  </si>
  <si>
    <t>FONDO DE ESTABILIZACION DE LOS INGRESOS DE LAS ENTIDADES FEDERATIVAS FEIEF  2024</t>
  </si>
  <si>
    <t>FONDO DE COMPENSACIÓN 2024</t>
  </si>
  <si>
    <t>BIENES MUEBLES, INMUEBLES E INTANGIBLES</t>
  </si>
  <si>
    <t>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</si>
</sst>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sz val="6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right"/>
    </xf>
    <xf numFmtId="44" fontId="3" fillId="0" borderId="1" xfId="1" applyFont="1" applyFill="1" applyBorder="1"/>
    <xf numFmtId="44" fontId="2" fillId="0" borderId="1" xfId="1" applyFont="1" applyFill="1" applyBorder="1"/>
    <xf numFmtId="0" fontId="4" fillId="0" borderId="1" xfId="0" applyFont="1" applyBorder="1" applyAlignment="1">
      <alignment wrapText="1"/>
    </xf>
    <xf numFmtId="44" fontId="4" fillId="0" borderId="1" xfId="1" applyFont="1" applyFill="1" applyBorder="1"/>
    <xf numFmtId="0" fontId="2" fillId="2" borderId="0" xfId="0" applyFont="1" applyFill="1"/>
    <xf numFmtId="44" fontId="2" fillId="2" borderId="0" xfId="1" applyFont="1" applyFill="1"/>
    <xf numFmtId="44" fontId="3" fillId="0" borderId="1" xfId="1" applyFont="1" applyFill="1" applyBorder="1" applyAlignment="1">
      <alignment horizontal="center"/>
    </xf>
    <xf numFmtId="44" fontId="5" fillId="0" borderId="1" xfId="1" applyFont="1" applyFill="1" applyBorder="1"/>
    <xf numFmtId="44" fontId="2" fillId="0" borderId="0" xfId="1" applyFont="1" applyFill="1"/>
    <xf numFmtId="44" fontId="2" fillId="2" borderId="0" xfId="0" applyNumberFormat="1" applyFont="1" applyFill="1"/>
    <xf numFmtId="0" fontId="3" fillId="0" borderId="1" xfId="0" applyFont="1" applyBorder="1" applyAlignment="1">
      <alignment horizontal="right" wrapText="1"/>
    </xf>
    <xf numFmtId="0" fontId="2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4" fontId="7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44" fontId="9" fillId="0" borderId="1" xfId="1" applyFont="1" applyFill="1" applyBorder="1"/>
    <xf numFmtId="0" fontId="9" fillId="2" borderId="0" xfId="0" applyFont="1" applyFill="1"/>
    <xf numFmtId="0" fontId="10" fillId="0" borderId="1" xfId="0" applyFont="1" applyBorder="1" applyAlignment="1">
      <alignment horizontal="right"/>
    </xf>
    <xf numFmtId="44" fontId="10" fillId="0" borderId="1" xfId="1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4" fontId="9" fillId="2" borderId="0" xfId="0" applyNumberFormat="1" applyFont="1" applyFill="1"/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44" fontId="11" fillId="0" borderId="1" xfId="1" applyFont="1" applyFill="1" applyBorder="1"/>
    <xf numFmtId="0" fontId="11" fillId="2" borderId="0" xfId="0" applyFont="1" applyFill="1"/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7" fontId="13" fillId="0" borderId="0" xfId="0" applyNumberFormat="1" applyFont="1" applyAlignment="1">
      <alignment vertical="top" wrapText="1"/>
    </xf>
    <xf numFmtId="44" fontId="13" fillId="0" borderId="0" xfId="0" applyNumberFormat="1" applyFont="1" applyAlignment="1">
      <alignment vertical="top" wrapText="1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7" fontId="1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9" fillId="0" borderId="1" xfId="1" applyNumberFormat="1" applyFont="1" applyFill="1" applyBorder="1"/>
    <xf numFmtId="8" fontId="9" fillId="2" borderId="0" xfId="0" applyNumberFormat="1" applyFont="1" applyFill="1"/>
    <xf numFmtId="8" fontId="10" fillId="0" borderId="1" xfId="1" applyNumberFormat="1" applyFont="1" applyFill="1" applyBorder="1"/>
    <xf numFmtId="8" fontId="2" fillId="0" borderId="0" xfId="1" applyNumberFormat="1" applyFont="1" applyFill="1"/>
    <xf numFmtId="8" fontId="9" fillId="0" borderId="0" xfId="0" applyNumberFormat="1" applyFont="1"/>
    <xf numFmtId="44" fontId="6" fillId="2" borderId="0" xfId="0" applyNumberFormat="1" applyFont="1" applyFill="1" applyAlignment="1">
      <alignment horizontal="center" wrapText="1"/>
    </xf>
    <xf numFmtId="44" fontId="7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4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7" fontId="13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Moneda 3 2" xfId="2" xr:uid="{CFA7869C-8A78-42B6-B536-3CF17C8C22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EE7C06-A377-477B-8ABC-B2B4BE6F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CC1FBA-E3D0-4E02-9A0C-070C5156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82272-82BF-43EA-AD92-BB1FA049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952EC1-5CEA-49D4-A34A-37B6DB37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0BC745-D7B2-42FA-B8DF-BB1ECC1E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5D3F-F493-4DDF-BE9A-E75E77956E9A}">
  <dimension ref="A1:F46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5" t="s">
        <v>0</v>
      </c>
      <c r="B1" s="65"/>
      <c r="C1" s="65"/>
      <c r="D1" s="65"/>
      <c r="E1" s="65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66" t="s">
        <v>37</v>
      </c>
      <c r="B3" s="66"/>
      <c r="C3" s="66"/>
      <c r="D3" s="66"/>
      <c r="E3" s="66"/>
    </row>
    <row r="5" spans="1:5" x14ac:dyDescent="0.3">
      <c r="A5" s="67" t="s">
        <v>2</v>
      </c>
      <c r="B5" s="68" t="s">
        <v>3</v>
      </c>
      <c r="C5" s="69" t="s">
        <v>4</v>
      </c>
      <c r="D5" s="69"/>
      <c r="E5" s="69" t="s">
        <v>7</v>
      </c>
    </row>
    <row r="6" spans="1:5" x14ac:dyDescent="0.3">
      <c r="A6" s="67"/>
      <c r="B6" s="68"/>
      <c r="C6" s="8" t="s">
        <v>5</v>
      </c>
      <c r="D6" s="8" t="s">
        <v>6</v>
      </c>
      <c r="E6" s="69"/>
    </row>
    <row r="7" spans="1:5" ht="24.95" customHeight="1" x14ac:dyDescent="0.3">
      <c r="A7" s="14" t="s">
        <v>12</v>
      </c>
      <c r="B7" s="4" t="s">
        <v>8</v>
      </c>
      <c r="C7" s="5">
        <v>8808716.6400000006</v>
      </c>
      <c r="D7" s="5">
        <v>6261658</v>
      </c>
      <c r="E7" s="3"/>
    </row>
    <row r="8" spans="1:5" ht="24.95" customHeight="1" x14ac:dyDescent="0.3">
      <c r="A8" s="14"/>
      <c r="B8" s="4" t="s">
        <v>31</v>
      </c>
      <c r="C8" s="5"/>
      <c r="D8" s="5">
        <v>432966.55</v>
      </c>
      <c r="E8" s="3"/>
    </row>
    <row r="9" spans="1:5" ht="30" customHeight="1" x14ac:dyDescent="0.3">
      <c r="A9" s="14"/>
      <c r="B9" s="4" t="s">
        <v>10</v>
      </c>
      <c r="C9" s="5"/>
      <c r="D9" s="5">
        <v>329620</v>
      </c>
      <c r="E9" s="3"/>
    </row>
    <row r="10" spans="1:5" ht="24.95" customHeight="1" x14ac:dyDescent="0.3">
      <c r="A10" s="14"/>
      <c r="B10" s="1" t="s">
        <v>11</v>
      </c>
      <c r="C10" s="2">
        <f>SUM(C7:C9)</f>
        <v>8808716.6400000006</v>
      </c>
      <c r="D10" s="2">
        <f>SUM(D7:D9)</f>
        <v>7024244.5499999998</v>
      </c>
      <c r="E10" s="2">
        <f>C10-D10</f>
        <v>1784472.0900000008</v>
      </c>
    </row>
    <row r="11" spans="1:5" ht="24.95" customHeight="1" x14ac:dyDescent="0.3">
      <c r="A11" s="14" t="s">
        <v>13</v>
      </c>
      <c r="B11" s="4" t="s">
        <v>21</v>
      </c>
      <c r="C11" s="5">
        <v>4314738.03</v>
      </c>
      <c r="D11" s="5">
        <v>0</v>
      </c>
      <c r="E11" s="3"/>
    </row>
    <row r="12" spans="1:5" ht="24.95" customHeight="1" x14ac:dyDescent="0.3">
      <c r="A12" s="14"/>
      <c r="B12" s="4" t="s">
        <v>9</v>
      </c>
      <c r="C12" s="5"/>
      <c r="D12" s="5">
        <v>422033.67</v>
      </c>
      <c r="E12" s="3"/>
    </row>
    <row r="13" spans="1:5" ht="24.95" customHeight="1" x14ac:dyDescent="0.3">
      <c r="A13" s="14"/>
      <c r="B13" s="1" t="s">
        <v>11</v>
      </c>
      <c r="C13" s="2">
        <f>SUM(C11:C11)</f>
        <v>4314738.03</v>
      </c>
      <c r="D13" s="2">
        <f>SUM(D11:D12)</f>
        <v>422033.67</v>
      </c>
      <c r="E13" s="2">
        <f>C13-D13</f>
        <v>3892704.3600000003</v>
      </c>
    </row>
    <row r="14" spans="1:5" ht="24.95" customHeight="1" x14ac:dyDescent="0.3">
      <c r="A14" s="14" t="s">
        <v>14</v>
      </c>
      <c r="B14" s="4" t="s">
        <v>8</v>
      </c>
      <c r="C14" s="5">
        <v>8469204.8000000007</v>
      </c>
      <c r="D14" s="5">
        <v>2290130</v>
      </c>
      <c r="E14" s="3"/>
    </row>
    <row r="15" spans="1:5" ht="24.95" customHeight="1" x14ac:dyDescent="0.3">
      <c r="A15" s="14"/>
      <c r="B15" s="4" t="s">
        <v>9</v>
      </c>
      <c r="C15" s="5"/>
      <c r="D15" s="5">
        <v>1674088.17</v>
      </c>
      <c r="E15" s="3"/>
    </row>
    <row r="16" spans="1:5" ht="24.95" customHeight="1" x14ac:dyDescent="0.3">
      <c r="A16" s="14"/>
      <c r="B16" s="4" t="s">
        <v>31</v>
      </c>
      <c r="C16" s="5"/>
      <c r="D16" s="5">
        <v>1751974.9</v>
      </c>
      <c r="E16" s="3"/>
    </row>
    <row r="17" spans="1:5" ht="24.95" customHeight="1" x14ac:dyDescent="0.3">
      <c r="A17" s="14"/>
      <c r="B17" s="4" t="s">
        <v>10</v>
      </c>
      <c r="C17" s="5"/>
      <c r="D17" s="5">
        <v>51040</v>
      </c>
      <c r="E17" s="3"/>
    </row>
    <row r="18" spans="1:5" ht="27.75" customHeight="1" x14ac:dyDescent="0.3">
      <c r="A18" s="14"/>
      <c r="B18" s="4" t="s">
        <v>32</v>
      </c>
      <c r="C18" s="5"/>
      <c r="D18" s="5">
        <v>209049.99</v>
      </c>
      <c r="E18" s="3"/>
    </row>
    <row r="19" spans="1:5" ht="24.95" customHeight="1" x14ac:dyDescent="0.3">
      <c r="A19" s="14"/>
      <c r="B19" s="1" t="s">
        <v>11</v>
      </c>
      <c r="C19" s="2">
        <f>SUM(C14:C15)</f>
        <v>8469204.8000000007</v>
      </c>
      <c r="D19" s="2">
        <f>SUM(D14:D18)</f>
        <v>5976283.0600000005</v>
      </c>
      <c r="E19" s="2">
        <f>C19-D19</f>
        <v>2492921.7400000002</v>
      </c>
    </row>
    <row r="20" spans="1:5" ht="24.95" customHeight="1" x14ac:dyDescent="0.3">
      <c r="A20" s="15" t="s">
        <v>22</v>
      </c>
      <c r="B20" s="4" t="s">
        <v>8</v>
      </c>
      <c r="C20" s="5">
        <v>180883.96</v>
      </c>
      <c r="D20" s="5">
        <v>0</v>
      </c>
      <c r="E20" s="3"/>
    </row>
    <row r="21" spans="1:5" ht="24.95" customHeight="1" x14ac:dyDescent="0.3">
      <c r="A21" s="14"/>
      <c r="B21" s="1" t="s">
        <v>11</v>
      </c>
      <c r="C21" s="2">
        <f>C20</f>
        <v>180883.96</v>
      </c>
      <c r="D21" s="2">
        <f>SUM(D20:D20)</f>
        <v>0</v>
      </c>
      <c r="E21" s="2">
        <f>C21-D21</f>
        <v>180883.96</v>
      </c>
    </row>
    <row r="22" spans="1:5" ht="24.95" customHeight="1" x14ac:dyDescent="0.3">
      <c r="A22" s="14" t="s">
        <v>23</v>
      </c>
      <c r="B22" s="4" t="s">
        <v>21</v>
      </c>
      <c r="C22" s="5">
        <v>5036604.8</v>
      </c>
      <c r="D22" s="5">
        <v>0</v>
      </c>
      <c r="E22" s="3"/>
    </row>
    <row r="23" spans="1:5" ht="24.95" customHeight="1" x14ac:dyDescent="0.3">
      <c r="A23" s="14"/>
      <c r="B23" s="1" t="s">
        <v>11</v>
      </c>
      <c r="C23" s="2">
        <f>C22</f>
        <v>5036604.8</v>
      </c>
      <c r="D23" s="2">
        <f>SUM(D22:D22)</f>
        <v>0</v>
      </c>
      <c r="E23" s="2">
        <f>C23-D23</f>
        <v>5036604.8</v>
      </c>
    </row>
    <row r="24" spans="1:5" ht="33.75" customHeight="1" x14ac:dyDescent="0.3">
      <c r="A24" s="15" t="s">
        <v>16</v>
      </c>
      <c r="B24" s="4" t="s">
        <v>8</v>
      </c>
      <c r="C24" s="5">
        <v>93772.11</v>
      </c>
      <c r="D24" s="5">
        <v>0</v>
      </c>
      <c r="E24" s="3"/>
    </row>
    <row r="25" spans="1:5" ht="24.95" customHeight="1" x14ac:dyDescent="0.3">
      <c r="A25" s="14"/>
      <c r="B25" s="1" t="s">
        <v>11</v>
      </c>
      <c r="C25" s="2">
        <f>C24</f>
        <v>93772.11</v>
      </c>
      <c r="D25" s="2">
        <f>SUM(D24:D24)</f>
        <v>0</v>
      </c>
      <c r="E25" s="2">
        <f>C25-D25</f>
        <v>93772.11</v>
      </c>
    </row>
    <row r="26" spans="1:5" ht="24.95" customHeight="1" x14ac:dyDescent="0.3">
      <c r="A26" s="14" t="s">
        <v>17</v>
      </c>
      <c r="B26" s="4" t="s">
        <v>8</v>
      </c>
      <c r="C26" s="5">
        <v>378327.33</v>
      </c>
      <c r="D26" s="5">
        <v>0</v>
      </c>
      <c r="E26" s="3"/>
    </row>
    <row r="27" spans="1:5" ht="24.95" customHeight="1" x14ac:dyDescent="0.3">
      <c r="A27" s="14"/>
      <c r="B27" s="1" t="s">
        <v>11</v>
      </c>
      <c r="C27" s="2">
        <f>C26</f>
        <v>378327.33</v>
      </c>
      <c r="D27" s="2">
        <f>SUM(D26:D26)</f>
        <v>0</v>
      </c>
      <c r="E27" s="2">
        <f>C27-D27</f>
        <v>378327.33</v>
      </c>
    </row>
    <row r="28" spans="1:5" ht="24.95" customHeight="1" x14ac:dyDescent="0.3">
      <c r="A28" s="15" t="s">
        <v>24</v>
      </c>
      <c r="B28" s="4" t="s">
        <v>8</v>
      </c>
      <c r="C28" s="5">
        <v>273126.34999999998</v>
      </c>
      <c r="D28" s="5">
        <v>0</v>
      </c>
      <c r="E28" s="3"/>
    </row>
    <row r="29" spans="1:5" ht="24.95" customHeight="1" x14ac:dyDescent="0.3">
      <c r="A29" s="14"/>
      <c r="B29" s="1" t="s">
        <v>11</v>
      </c>
      <c r="C29" s="2">
        <f>C28</f>
        <v>273126.34999999998</v>
      </c>
      <c r="D29" s="2">
        <f>SUM(D28:D28)</f>
        <v>0</v>
      </c>
      <c r="E29" s="2">
        <f>C29-D29</f>
        <v>273126.34999999998</v>
      </c>
    </row>
    <row r="30" spans="1:5" ht="33.75" customHeight="1" x14ac:dyDescent="0.3">
      <c r="A30" s="15" t="s">
        <v>18</v>
      </c>
      <c r="B30" s="4" t="s">
        <v>8</v>
      </c>
      <c r="C30" s="5">
        <v>14730.56</v>
      </c>
      <c r="D30" s="5">
        <v>0</v>
      </c>
      <c r="E30" s="3"/>
    </row>
    <row r="31" spans="1:5" ht="24.95" customHeight="1" x14ac:dyDescent="0.3">
      <c r="A31" s="14"/>
      <c r="B31" s="1" t="s">
        <v>11</v>
      </c>
      <c r="C31" s="2">
        <f>C30</f>
        <v>14730.56</v>
      </c>
      <c r="D31" s="2">
        <f>SUM(D30:D30)</f>
        <v>0</v>
      </c>
      <c r="E31" s="2">
        <f>C31-D31</f>
        <v>14730.56</v>
      </c>
    </row>
    <row r="32" spans="1:5" ht="33.75" customHeight="1" x14ac:dyDescent="0.3">
      <c r="A32" s="15" t="s">
        <v>33</v>
      </c>
      <c r="B32" s="4" t="s">
        <v>8</v>
      </c>
      <c r="C32" s="5">
        <v>102492.78</v>
      </c>
      <c r="D32" s="5">
        <v>0</v>
      </c>
      <c r="E32" s="3"/>
    </row>
    <row r="33" spans="1:6" ht="24.95" customHeight="1" x14ac:dyDescent="0.3">
      <c r="A33" s="14"/>
      <c r="B33" s="1" t="s">
        <v>11</v>
      </c>
      <c r="C33" s="2">
        <f>C32</f>
        <v>102492.78</v>
      </c>
      <c r="D33" s="2">
        <f>SUM(D32:D32)</f>
        <v>0</v>
      </c>
      <c r="E33" s="2">
        <f>C33-D33</f>
        <v>102492.78</v>
      </c>
    </row>
    <row r="34" spans="1:6" ht="33.75" customHeight="1" x14ac:dyDescent="0.3">
      <c r="A34" s="15" t="s">
        <v>34</v>
      </c>
      <c r="B34" s="4" t="s">
        <v>8</v>
      </c>
      <c r="C34" s="5">
        <v>714232</v>
      </c>
      <c r="D34" s="5">
        <v>0</v>
      </c>
      <c r="E34" s="3"/>
    </row>
    <row r="35" spans="1:6" ht="24.95" customHeight="1" x14ac:dyDescent="0.3">
      <c r="A35" s="14"/>
      <c r="B35" s="1" t="s">
        <v>11</v>
      </c>
      <c r="C35" s="2">
        <f>C34</f>
        <v>714232</v>
      </c>
      <c r="D35" s="2">
        <f>SUM(D34:D34)</f>
        <v>0</v>
      </c>
      <c r="E35" s="2">
        <f>C35-D35</f>
        <v>714232</v>
      </c>
    </row>
    <row r="36" spans="1:6" ht="24.95" customHeight="1" x14ac:dyDescent="0.3">
      <c r="A36" s="16"/>
      <c r="B36" s="12" t="s">
        <v>15</v>
      </c>
      <c r="C36" s="9">
        <f>+C31+C29+C27+C25+C23+C21+C19+C13+C10+C33+C35</f>
        <v>28386829.360000003</v>
      </c>
      <c r="D36" s="9">
        <f>+D31+D29+D27+D25+D23+D21+D19+D13+D10+D33+D35</f>
        <v>13422561.280000001</v>
      </c>
      <c r="E36" s="9">
        <f t="shared" ref="E36" si="0">+E31+E29+E27+E25+E23+E21+E19+E13+E10+E33+E35</f>
        <v>14964268.08</v>
      </c>
      <c r="F36" s="11"/>
    </row>
    <row r="37" spans="1:6" ht="7.5" customHeight="1" x14ac:dyDescent="0.3">
      <c r="B37" s="13"/>
      <c r="E37" s="10"/>
    </row>
    <row r="38" spans="1:6" x14ac:dyDescent="0.3">
      <c r="A38" s="58" t="s">
        <v>19</v>
      </c>
      <c r="B38" s="58"/>
      <c r="C38" s="58"/>
      <c r="D38" s="58"/>
      <c r="E38" s="58"/>
    </row>
    <row r="39" spans="1:6" ht="9.75" customHeight="1" x14ac:dyDescent="0.3">
      <c r="B39" s="18"/>
      <c r="C39" s="18"/>
      <c r="D39" s="18"/>
      <c r="E39" s="18"/>
    </row>
    <row r="40" spans="1:6" ht="51.75" customHeight="1" x14ac:dyDescent="0.3">
      <c r="A40" s="59" t="s">
        <v>20</v>
      </c>
      <c r="B40" s="59"/>
      <c r="C40" s="59"/>
      <c r="D40" s="59"/>
      <c r="E40" s="59"/>
    </row>
    <row r="41" spans="1:6" x14ac:dyDescent="0.3">
      <c r="A41" s="19"/>
      <c r="B41" s="19"/>
      <c r="C41" s="19"/>
      <c r="D41" s="19"/>
      <c r="E41" s="19"/>
    </row>
    <row r="42" spans="1:6" x14ac:dyDescent="0.3">
      <c r="A42" s="60" t="s">
        <v>25</v>
      </c>
      <c r="B42" s="60"/>
      <c r="C42" s="61" t="s">
        <v>26</v>
      </c>
      <c r="D42" s="62"/>
      <c r="E42" s="62"/>
    </row>
    <row r="43" spans="1:6" x14ac:dyDescent="0.3">
      <c r="A43" s="63" t="s">
        <v>27</v>
      </c>
      <c r="B43" s="64"/>
      <c r="C43" s="57" t="s">
        <v>28</v>
      </c>
      <c r="D43" s="64"/>
      <c r="E43" s="64"/>
    </row>
    <row r="44" spans="1:6" x14ac:dyDescent="0.3">
      <c r="C44" s="7"/>
      <c r="D44" s="7"/>
    </row>
    <row r="45" spans="1:6" x14ac:dyDescent="0.3">
      <c r="A45" s="56" t="s">
        <v>29</v>
      </c>
      <c r="B45" s="56"/>
      <c r="C45" s="56"/>
      <c r="D45" s="56"/>
      <c r="E45" s="56"/>
    </row>
    <row r="46" spans="1:6" x14ac:dyDescent="0.3">
      <c r="A46" s="57" t="s">
        <v>30</v>
      </c>
      <c r="B46" s="57"/>
      <c r="C46" s="57"/>
      <c r="D46" s="57"/>
      <c r="E46" s="57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45:E45"/>
    <mergeCell ref="A46:E46"/>
    <mergeCell ref="A38:E38"/>
    <mergeCell ref="A40:E40"/>
    <mergeCell ref="A42:B42"/>
    <mergeCell ref="C42:E42"/>
    <mergeCell ref="A43:B43"/>
    <mergeCell ref="C43:E43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06ED-DF7F-4328-AF7B-7F2536B9C5C3}">
  <dimension ref="A1:F50"/>
  <sheetViews>
    <sheetView view="pageBreakPreview" topLeftCell="A32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5" t="s">
        <v>0</v>
      </c>
      <c r="B1" s="65"/>
      <c r="C1" s="65"/>
      <c r="D1" s="65"/>
      <c r="E1" s="65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66" t="s">
        <v>36</v>
      </c>
      <c r="B3" s="66"/>
      <c r="C3" s="66"/>
      <c r="D3" s="66"/>
      <c r="E3" s="66"/>
    </row>
    <row r="5" spans="1:5" x14ac:dyDescent="0.3">
      <c r="A5" s="67" t="s">
        <v>2</v>
      </c>
      <c r="B5" s="68" t="s">
        <v>3</v>
      </c>
      <c r="C5" s="69" t="s">
        <v>4</v>
      </c>
      <c r="D5" s="69"/>
      <c r="E5" s="69" t="s">
        <v>7</v>
      </c>
    </row>
    <row r="6" spans="1:5" x14ac:dyDescent="0.3">
      <c r="A6" s="67"/>
      <c r="B6" s="68"/>
      <c r="C6" s="8" t="s">
        <v>5</v>
      </c>
      <c r="D6" s="8" t="s">
        <v>6</v>
      </c>
      <c r="E6" s="69"/>
    </row>
    <row r="7" spans="1:5" s="35" customFormat="1" ht="24.95" customHeight="1" x14ac:dyDescent="0.25">
      <c r="A7" s="32" t="s">
        <v>12</v>
      </c>
      <c r="B7" s="33" t="s">
        <v>8</v>
      </c>
      <c r="C7" s="34">
        <v>10111156.689999999</v>
      </c>
      <c r="D7" s="34">
        <v>8227522</v>
      </c>
      <c r="E7" s="34"/>
    </row>
    <row r="8" spans="1:5" s="35" customFormat="1" ht="24.95" customHeight="1" x14ac:dyDescent="0.25">
      <c r="A8" s="32"/>
      <c r="B8" s="33" t="s">
        <v>31</v>
      </c>
      <c r="C8" s="34"/>
      <c r="D8" s="34">
        <v>1428558.85</v>
      </c>
      <c r="E8" s="34"/>
    </row>
    <row r="9" spans="1:5" s="35" customFormat="1" ht="30" customHeight="1" x14ac:dyDescent="0.25">
      <c r="A9" s="32"/>
      <c r="B9" s="33" t="s">
        <v>10</v>
      </c>
      <c r="C9" s="34"/>
      <c r="D9" s="34">
        <v>1863010</v>
      </c>
      <c r="E9" s="34"/>
    </row>
    <row r="10" spans="1:5" s="26" customFormat="1" ht="13.5" x14ac:dyDescent="0.25">
      <c r="A10" s="38"/>
      <c r="B10" s="27" t="s">
        <v>11</v>
      </c>
      <c r="C10" s="28">
        <f>SUM(C7:C9)</f>
        <v>10111156.689999999</v>
      </c>
      <c r="D10" s="28">
        <f>SUM(D7:D9)</f>
        <v>11519090.85</v>
      </c>
      <c r="E10" s="28">
        <f>C10-D10</f>
        <v>-1407934.1600000001</v>
      </c>
    </row>
    <row r="11" spans="1:5" s="35" customFormat="1" ht="24.95" customHeight="1" x14ac:dyDescent="0.25">
      <c r="A11" s="32" t="s">
        <v>13</v>
      </c>
      <c r="B11" s="33" t="s">
        <v>9</v>
      </c>
      <c r="C11" s="34">
        <v>4314738.03</v>
      </c>
      <c r="D11" s="34">
        <v>1374381.26</v>
      </c>
      <c r="E11" s="34"/>
    </row>
    <row r="12" spans="1:5" s="35" customFormat="1" ht="24.95" customHeight="1" x14ac:dyDescent="0.25">
      <c r="A12" s="32"/>
      <c r="B12" s="33" t="s">
        <v>31</v>
      </c>
      <c r="C12" s="34"/>
      <c r="D12" s="34">
        <v>347998.84</v>
      </c>
      <c r="E12" s="34"/>
    </row>
    <row r="13" spans="1:5" s="35" customFormat="1" ht="25.5" x14ac:dyDescent="0.25">
      <c r="A13" s="32"/>
      <c r="B13" s="33" t="s">
        <v>10</v>
      </c>
      <c r="C13" s="34"/>
      <c r="D13" s="34">
        <v>1110591</v>
      </c>
      <c r="E13" s="34"/>
    </row>
    <row r="14" spans="1:5" s="26" customFormat="1" ht="13.5" x14ac:dyDescent="0.25">
      <c r="A14" s="38"/>
      <c r="B14" s="27" t="s">
        <v>11</v>
      </c>
      <c r="C14" s="28">
        <f>SUM(C11:C11)</f>
        <v>4314738.03</v>
      </c>
      <c r="D14" s="28">
        <f>SUM(D11:D13)</f>
        <v>2832971.1</v>
      </c>
      <c r="E14" s="28">
        <f>C14-D14</f>
        <v>1481766.9300000002</v>
      </c>
    </row>
    <row r="15" spans="1:5" s="35" customFormat="1" ht="24.95" customHeight="1" x14ac:dyDescent="0.25">
      <c r="A15" s="32" t="s">
        <v>14</v>
      </c>
      <c r="B15" s="33" t="s">
        <v>8</v>
      </c>
      <c r="C15" s="34">
        <v>10586506</v>
      </c>
      <c r="D15" s="34">
        <v>3406770</v>
      </c>
      <c r="E15" s="34"/>
    </row>
    <row r="16" spans="1:5" s="35" customFormat="1" ht="24.95" customHeight="1" x14ac:dyDescent="0.25">
      <c r="A16" s="32"/>
      <c r="B16" s="33" t="s">
        <v>9</v>
      </c>
      <c r="C16" s="34"/>
      <c r="D16" s="34">
        <v>3347039.07</v>
      </c>
      <c r="E16" s="34"/>
    </row>
    <row r="17" spans="1:5" s="35" customFormat="1" ht="24.95" customHeight="1" x14ac:dyDescent="0.25">
      <c r="A17" s="32"/>
      <c r="B17" s="33" t="s">
        <v>31</v>
      </c>
      <c r="C17" s="34"/>
      <c r="D17" s="34">
        <v>3333844.02</v>
      </c>
      <c r="E17" s="34"/>
    </row>
    <row r="18" spans="1:5" s="35" customFormat="1" ht="27.75" customHeight="1" x14ac:dyDescent="0.25">
      <c r="A18" s="32"/>
      <c r="B18" s="33" t="s">
        <v>10</v>
      </c>
      <c r="C18" s="34"/>
      <c r="D18" s="34">
        <v>55855.6</v>
      </c>
      <c r="E18" s="34"/>
    </row>
    <row r="19" spans="1:5" s="35" customFormat="1" ht="27.75" customHeight="1" x14ac:dyDescent="0.25">
      <c r="A19" s="32"/>
      <c r="B19" s="33" t="s">
        <v>32</v>
      </c>
      <c r="C19" s="34"/>
      <c r="D19" s="34">
        <v>271781.34999999998</v>
      </c>
      <c r="E19" s="34"/>
    </row>
    <row r="20" spans="1:5" s="26" customFormat="1" ht="24.75" customHeight="1" x14ac:dyDescent="0.25">
      <c r="A20" s="38"/>
      <c r="B20" s="27" t="s">
        <v>11</v>
      </c>
      <c r="C20" s="28">
        <f>SUM(C15:C16)</f>
        <v>10586506</v>
      </c>
      <c r="D20" s="28">
        <f>SUM(D15:D19)</f>
        <v>10415290.039999999</v>
      </c>
      <c r="E20" s="28">
        <f>C20-D20</f>
        <v>171215.96000000089</v>
      </c>
    </row>
    <row r="21" spans="1:5" s="35" customFormat="1" ht="24.95" customHeight="1" x14ac:dyDescent="0.25">
      <c r="A21" s="36" t="s">
        <v>22</v>
      </c>
      <c r="B21" s="33" t="s">
        <v>8</v>
      </c>
      <c r="C21" s="34">
        <v>209270.56</v>
      </c>
      <c r="D21" s="34">
        <v>0</v>
      </c>
      <c r="E21" s="34"/>
    </row>
    <row r="22" spans="1:5" s="26" customFormat="1" ht="20.25" customHeight="1" x14ac:dyDescent="0.25">
      <c r="A22" s="38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35" customFormat="1" ht="24.95" customHeight="1" x14ac:dyDescent="0.25">
      <c r="A23" s="32" t="s">
        <v>23</v>
      </c>
      <c r="B23" s="33" t="s">
        <v>21</v>
      </c>
      <c r="C23" s="34">
        <v>6295756</v>
      </c>
      <c r="D23" s="34">
        <v>0</v>
      </c>
      <c r="E23" s="34"/>
    </row>
    <row r="24" spans="1:5" s="26" customFormat="1" ht="15.75" customHeight="1" x14ac:dyDescent="0.25">
      <c r="A24" s="38"/>
      <c r="B24" s="27" t="s">
        <v>11</v>
      </c>
      <c r="C24" s="28">
        <f>C23</f>
        <v>6295756</v>
      </c>
      <c r="D24" s="28">
        <f>SUM(D23:D23)</f>
        <v>0</v>
      </c>
      <c r="E24" s="28">
        <f>C24-D24</f>
        <v>6295756</v>
      </c>
    </row>
    <row r="25" spans="1:5" s="35" customFormat="1" ht="33.75" customHeight="1" x14ac:dyDescent="0.25">
      <c r="A25" s="36" t="s">
        <v>16</v>
      </c>
      <c r="B25" s="33" t="s">
        <v>8</v>
      </c>
      <c r="C25" s="34">
        <v>118185.04</v>
      </c>
      <c r="D25" s="34">
        <v>0</v>
      </c>
      <c r="E25" s="34"/>
    </row>
    <row r="26" spans="1:5" s="26" customFormat="1" ht="18" customHeight="1" x14ac:dyDescent="0.25">
      <c r="A26" s="38"/>
      <c r="B26" s="27" t="s">
        <v>11</v>
      </c>
      <c r="C26" s="28">
        <f>C25</f>
        <v>118185.04</v>
      </c>
      <c r="D26" s="28">
        <f>SUM(D25:D25)</f>
        <v>0</v>
      </c>
      <c r="E26" s="28">
        <f>C26-D26</f>
        <v>118185.04</v>
      </c>
    </row>
    <row r="27" spans="1:5" s="35" customFormat="1" ht="24.95" customHeight="1" x14ac:dyDescent="0.25">
      <c r="A27" s="32" t="s">
        <v>17</v>
      </c>
      <c r="B27" s="33" t="s">
        <v>8</v>
      </c>
      <c r="C27" s="34">
        <v>422835.32</v>
      </c>
      <c r="D27" s="34">
        <v>0</v>
      </c>
      <c r="E27" s="34"/>
    </row>
    <row r="28" spans="1:5" s="26" customFormat="1" ht="19.5" customHeight="1" x14ac:dyDescent="0.25">
      <c r="A28" s="38"/>
      <c r="B28" s="27" t="s">
        <v>11</v>
      </c>
      <c r="C28" s="28">
        <f>C27</f>
        <v>422835.32</v>
      </c>
      <c r="D28" s="28">
        <f>SUM(D27:D27)</f>
        <v>0</v>
      </c>
      <c r="E28" s="28">
        <f>C28-D28</f>
        <v>422835.32</v>
      </c>
    </row>
    <row r="29" spans="1:5" s="35" customFormat="1" ht="24.95" customHeight="1" x14ac:dyDescent="0.25">
      <c r="A29" s="36" t="s">
        <v>24</v>
      </c>
      <c r="B29" s="33" t="s">
        <v>8</v>
      </c>
      <c r="C29" s="34">
        <v>337587.34</v>
      </c>
      <c r="D29" s="34">
        <v>0</v>
      </c>
      <c r="E29" s="34"/>
    </row>
    <row r="30" spans="1:5" s="26" customFormat="1" ht="20.25" customHeight="1" x14ac:dyDescent="0.25">
      <c r="A30" s="38"/>
      <c r="B30" s="27" t="s">
        <v>11</v>
      </c>
      <c r="C30" s="28">
        <f>C29</f>
        <v>337587.34</v>
      </c>
      <c r="D30" s="28">
        <f>SUM(D29:D29)</f>
        <v>0</v>
      </c>
      <c r="E30" s="28">
        <f>C30-D30</f>
        <v>337587.34</v>
      </c>
    </row>
    <row r="31" spans="1:5" s="35" customFormat="1" ht="33.75" customHeight="1" x14ac:dyDescent="0.25">
      <c r="A31" s="36" t="s">
        <v>18</v>
      </c>
      <c r="B31" s="33" t="s">
        <v>8</v>
      </c>
      <c r="C31" s="34">
        <v>18413.189999999999</v>
      </c>
      <c r="D31" s="34">
        <v>0</v>
      </c>
      <c r="E31" s="34"/>
    </row>
    <row r="32" spans="1:5" s="26" customFormat="1" ht="18.75" customHeight="1" x14ac:dyDescent="0.25">
      <c r="A32" s="38"/>
      <c r="B32" s="27" t="s">
        <v>11</v>
      </c>
      <c r="C32" s="28">
        <f>C31</f>
        <v>18413.189999999999</v>
      </c>
      <c r="D32" s="28">
        <f>SUM(D31:D31)</f>
        <v>0</v>
      </c>
      <c r="E32" s="28">
        <f>C32-D32</f>
        <v>18413.189999999999</v>
      </c>
    </row>
    <row r="33" spans="1:6" s="35" customFormat="1" ht="33.75" customHeight="1" x14ac:dyDescent="0.25">
      <c r="A33" s="36" t="s">
        <v>33</v>
      </c>
      <c r="B33" s="33" t="s">
        <v>8</v>
      </c>
      <c r="C33" s="34">
        <v>102492.78</v>
      </c>
      <c r="D33" s="34">
        <v>0</v>
      </c>
      <c r="E33" s="34"/>
    </row>
    <row r="34" spans="1:6" s="26" customFormat="1" ht="20.25" customHeight="1" x14ac:dyDescent="0.25">
      <c r="A34" s="38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35" customFormat="1" ht="33.75" customHeight="1" x14ac:dyDescent="0.25">
      <c r="A35" s="36" t="s">
        <v>34</v>
      </c>
      <c r="B35" s="33" t="s">
        <v>8</v>
      </c>
      <c r="C35" s="34">
        <v>850393</v>
      </c>
      <c r="D35" s="34">
        <v>0</v>
      </c>
      <c r="E35" s="34"/>
    </row>
    <row r="36" spans="1:6" s="26" customFormat="1" ht="17.25" customHeight="1" x14ac:dyDescent="0.25">
      <c r="A36" s="38"/>
      <c r="B36" s="27" t="s">
        <v>11</v>
      </c>
      <c r="C36" s="28">
        <f>C35</f>
        <v>850393</v>
      </c>
      <c r="D36" s="28">
        <f>SUM(D35:D35)</f>
        <v>0</v>
      </c>
      <c r="E36" s="28">
        <f>C36-D36</f>
        <v>850393</v>
      </c>
    </row>
    <row r="37" spans="1:6" s="35" customFormat="1" ht="21" customHeight="1" x14ac:dyDescent="0.25">
      <c r="A37" s="37" t="s">
        <v>35</v>
      </c>
      <c r="B37" s="33" t="s">
        <v>8</v>
      </c>
      <c r="C37" s="34">
        <v>1110591</v>
      </c>
      <c r="D37" s="34">
        <v>0</v>
      </c>
      <c r="E37" s="34"/>
    </row>
    <row r="38" spans="1:6" s="26" customFormat="1" ht="24" customHeight="1" x14ac:dyDescent="0.25">
      <c r="A38" s="38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ht="24.95" customHeight="1" x14ac:dyDescent="0.3">
      <c r="A39" s="16"/>
      <c r="B39" s="12" t="s">
        <v>15</v>
      </c>
      <c r="C39" s="9">
        <f>+C32+C30+C28+C26+C24+C22+C20+C14+C10+C34+C36+C38</f>
        <v>34477924.950000003</v>
      </c>
      <c r="D39" s="9">
        <f>+D32+D30+D28+D26+D24+D22+D20+D14+D10+D34+D36</f>
        <v>24767351.989999998</v>
      </c>
      <c r="E39" s="9">
        <f>+E32+E30+E28+E26+E24+E22+E20+E14+E10+E34+E36</f>
        <v>8599981.9600000009</v>
      </c>
      <c r="F39" s="11"/>
    </row>
    <row r="40" spans="1:6" ht="7.5" customHeight="1" x14ac:dyDescent="0.3">
      <c r="B40" s="13"/>
      <c r="E40" s="10"/>
    </row>
    <row r="41" spans="1:6" x14ac:dyDescent="0.3">
      <c r="A41" s="58" t="s">
        <v>19</v>
      </c>
      <c r="B41" s="58"/>
      <c r="C41" s="58"/>
      <c r="D41" s="58"/>
      <c r="E41" s="58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59" t="s">
        <v>20</v>
      </c>
      <c r="B43" s="59"/>
      <c r="C43" s="59"/>
      <c r="D43" s="59"/>
      <c r="E43" s="59"/>
    </row>
    <row r="44" spans="1:6" x14ac:dyDescent="0.3">
      <c r="A44" s="19"/>
      <c r="B44" s="19"/>
      <c r="C44" s="19"/>
      <c r="D44" s="19"/>
      <c r="E44" s="19"/>
    </row>
    <row r="45" spans="1:6" x14ac:dyDescent="0.3">
      <c r="A45" s="60" t="s">
        <v>25</v>
      </c>
      <c r="B45" s="60"/>
      <c r="C45" s="61" t="s">
        <v>26</v>
      </c>
      <c r="D45" s="62"/>
      <c r="E45" s="62"/>
    </row>
    <row r="46" spans="1:6" x14ac:dyDescent="0.3">
      <c r="A46" s="63" t="s">
        <v>27</v>
      </c>
      <c r="B46" s="64"/>
      <c r="C46" s="57" t="s">
        <v>28</v>
      </c>
      <c r="D46" s="64"/>
      <c r="E46" s="64"/>
    </row>
    <row r="47" spans="1:6" x14ac:dyDescent="0.3">
      <c r="A47" s="21"/>
      <c r="B47" s="22"/>
      <c r="C47" s="20"/>
      <c r="D47" s="22"/>
      <c r="E47" s="22"/>
    </row>
    <row r="48" spans="1:6" x14ac:dyDescent="0.3">
      <c r="C48" s="7"/>
      <c r="D48" s="7"/>
    </row>
    <row r="49" spans="1:5" x14ac:dyDescent="0.3">
      <c r="A49" s="56" t="s">
        <v>29</v>
      </c>
      <c r="B49" s="56"/>
      <c r="C49" s="56"/>
      <c r="D49" s="56"/>
      <c r="E49" s="56"/>
    </row>
    <row r="50" spans="1:5" x14ac:dyDescent="0.3">
      <c r="A50" s="57" t="s">
        <v>30</v>
      </c>
      <c r="B50" s="57"/>
      <c r="C50" s="57"/>
      <c r="D50" s="57"/>
      <c r="E50" s="57"/>
    </row>
  </sheetData>
  <mergeCells count="15">
    <mergeCell ref="A49:E49"/>
    <mergeCell ref="A50:E50"/>
    <mergeCell ref="A41:E41"/>
    <mergeCell ref="A43:E43"/>
    <mergeCell ref="A45:B45"/>
    <mergeCell ref="C45:E45"/>
    <mergeCell ref="A46:B46"/>
    <mergeCell ref="C46:E46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E6F0-5A57-423D-B6AF-51B80CE0B015}">
  <dimension ref="A1:F51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5" t="s">
        <v>0</v>
      </c>
      <c r="B1" s="65"/>
      <c r="C1" s="65"/>
      <c r="D1" s="65"/>
      <c r="E1" s="65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66" t="s">
        <v>38</v>
      </c>
      <c r="B3" s="66"/>
      <c r="C3" s="66"/>
      <c r="D3" s="66"/>
      <c r="E3" s="66"/>
    </row>
    <row r="5" spans="1:5" x14ac:dyDescent="0.3">
      <c r="A5" s="67" t="s">
        <v>2</v>
      </c>
      <c r="B5" s="68" t="s">
        <v>3</v>
      </c>
      <c r="C5" s="69" t="s">
        <v>4</v>
      </c>
      <c r="D5" s="69"/>
      <c r="E5" s="69" t="s">
        <v>7</v>
      </c>
    </row>
    <row r="6" spans="1:5" x14ac:dyDescent="0.3">
      <c r="A6" s="67"/>
      <c r="B6" s="68"/>
      <c r="C6" s="8" t="s">
        <v>5</v>
      </c>
      <c r="D6" s="8" t="s">
        <v>6</v>
      </c>
      <c r="E6" s="69"/>
    </row>
    <row r="7" spans="1:5" s="26" customFormat="1" ht="21" customHeight="1" x14ac:dyDescent="0.25">
      <c r="A7" s="23" t="s">
        <v>12</v>
      </c>
      <c r="B7" s="24" t="s">
        <v>8</v>
      </c>
      <c r="C7" s="25">
        <v>12193278.199999999</v>
      </c>
      <c r="D7" s="25">
        <v>8227522</v>
      </c>
      <c r="E7" s="25"/>
    </row>
    <row r="8" spans="1:5" s="26" customFormat="1" ht="21" customHeight="1" x14ac:dyDescent="0.25">
      <c r="A8" s="23"/>
      <c r="B8" s="24" t="s">
        <v>31</v>
      </c>
      <c r="C8" s="25"/>
      <c r="D8" s="25">
        <v>1428558.85</v>
      </c>
      <c r="E8" s="25"/>
    </row>
    <row r="9" spans="1:5" s="26" customFormat="1" ht="27.95" customHeight="1" x14ac:dyDescent="0.25">
      <c r="A9" s="23"/>
      <c r="B9" s="24" t="s">
        <v>10</v>
      </c>
      <c r="C9" s="25"/>
      <c r="D9" s="25">
        <v>1863010</v>
      </c>
      <c r="E9" s="25"/>
    </row>
    <row r="10" spans="1:5" s="26" customFormat="1" ht="21" customHeight="1" x14ac:dyDescent="0.25">
      <c r="A10" s="23"/>
      <c r="B10" s="27" t="s">
        <v>11</v>
      </c>
      <c r="C10" s="28">
        <f>SUM(C7:C9)</f>
        <v>12193278.199999999</v>
      </c>
      <c r="D10" s="28">
        <f>SUM(D7:D9)</f>
        <v>11519090.85</v>
      </c>
      <c r="E10" s="28">
        <f>C10-D10</f>
        <v>674187.34999999963</v>
      </c>
    </row>
    <row r="11" spans="1:5" s="26" customFormat="1" ht="21" customHeight="1" x14ac:dyDescent="0.25">
      <c r="A11" s="23" t="s">
        <v>13</v>
      </c>
      <c r="B11" s="24" t="s">
        <v>9</v>
      </c>
      <c r="C11" s="25">
        <v>6253721.8700000001</v>
      </c>
      <c r="D11" s="25">
        <v>1374381.26</v>
      </c>
      <c r="E11" s="25"/>
    </row>
    <row r="12" spans="1:5" s="26" customFormat="1" ht="21" customHeight="1" x14ac:dyDescent="0.25">
      <c r="A12" s="23"/>
      <c r="B12" s="24" t="s">
        <v>31</v>
      </c>
      <c r="C12" s="25"/>
      <c r="D12" s="25">
        <v>347998.84</v>
      </c>
      <c r="E12" s="25"/>
    </row>
    <row r="13" spans="1:5" s="26" customFormat="1" ht="27.95" customHeight="1" x14ac:dyDescent="0.25">
      <c r="A13" s="23"/>
      <c r="B13" s="24" t="s">
        <v>10</v>
      </c>
      <c r="C13" s="25"/>
      <c r="D13" s="25">
        <v>1110591</v>
      </c>
      <c r="E13" s="25"/>
    </row>
    <row r="14" spans="1:5" s="26" customFormat="1" ht="21" customHeight="1" x14ac:dyDescent="0.25">
      <c r="A14" s="23"/>
      <c r="B14" s="27" t="s">
        <v>11</v>
      </c>
      <c r="C14" s="28">
        <f>SUM(C11:C11)</f>
        <v>6253721.8700000001</v>
      </c>
      <c r="D14" s="28">
        <f>SUM(D11:D13)</f>
        <v>2832971.1</v>
      </c>
      <c r="E14" s="28">
        <f>C14-D14</f>
        <v>3420750.77</v>
      </c>
    </row>
    <row r="15" spans="1:5" s="26" customFormat="1" ht="21" customHeight="1" x14ac:dyDescent="0.25">
      <c r="A15" s="23" t="s">
        <v>14</v>
      </c>
      <c r="B15" s="24" t="s">
        <v>8</v>
      </c>
      <c r="C15" s="25">
        <v>12703807.199999999</v>
      </c>
      <c r="D15" s="25">
        <v>3406770</v>
      </c>
      <c r="E15" s="25"/>
    </row>
    <row r="16" spans="1:5" s="26" customFormat="1" ht="21" customHeight="1" x14ac:dyDescent="0.25">
      <c r="A16" s="23"/>
      <c r="B16" s="24" t="s">
        <v>9</v>
      </c>
      <c r="C16" s="25"/>
      <c r="D16" s="25">
        <v>3347039.07</v>
      </c>
      <c r="E16" s="25"/>
    </row>
    <row r="17" spans="1:5" s="26" customFormat="1" ht="21" customHeight="1" x14ac:dyDescent="0.25">
      <c r="A17" s="23"/>
      <c r="B17" s="24" t="s">
        <v>31</v>
      </c>
      <c r="C17" s="25"/>
      <c r="D17" s="25">
        <v>3333844.02</v>
      </c>
      <c r="E17" s="25"/>
    </row>
    <row r="18" spans="1:5" s="26" customFormat="1" ht="27.95" customHeight="1" x14ac:dyDescent="0.25">
      <c r="A18" s="23"/>
      <c r="B18" s="24" t="s">
        <v>10</v>
      </c>
      <c r="C18" s="25"/>
      <c r="D18" s="25">
        <v>55855.6</v>
      </c>
      <c r="E18" s="25"/>
    </row>
    <row r="19" spans="1:5" s="26" customFormat="1" ht="21" customHeight="1" x14ac:dyDescent="0.25">
      <c r="A19" s="23"/>
      <c r="B19" s="24" t="s">
        <v>32</v>
      </c>
      <c r="C19" s="25"/>
      <c r="D19" s="25">
        <v>271781.34999999998</v>
      </c>
      <c r="E19" s="25"/>
    </row>
    <row r="20" spans="1:5" s="26" customFormat="1" ht="21" customHeight="1" x14ac:dyDescent="0.25">
      <c r="A20" s="23"/>
      <c r="B20" s="27" t="s">
        <v>11</v>
      </c>
      <c r="C20" s="28">
        <f>SUM(C15:C16)</f>
        <v>12703807.199999999</v>
      </c>
      <c r="D20" s="28">
        <f>SUM(D15:D19)</f>
        <v>10415290.039999999</v>
      </c>
      <c r="E20" s="28">
        <f>C20-D20</f>
        <v>2288517.16</v>
      </c>
    </row>
    <row r="21" spans="1:5" s="26" customFormat="1" ht="25.5" customHeight="1" x14ac:dyDescent="0.25">
      <c r="A21" s="29" t="s">
        <v>22</v>
      </c>
      <c r="B21" s="24" t="s">
        <v>8</v>
      </c>
      <c r="C21" s="25">
        <v>209270.56</v>
      </c>
      <c r="D21" s="25">
        <v>0</v>
      </c>
      <c r="E21" s="25"/>
    </row>
    <row r="22" spans="1:5" s="26" customFormat="1" ht="21" customHeight="1" x14ac:dyDescent="0.25">
      <c r="A22" s="23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26" customFormat="1" ht="25.5" customHeight="1" x14ac:dyDescent="0.25">
      <c r="A23" s="23" t="s">
        <v>23</v>
      </c>
      <c r="B23" s="24" t="s">
        <v>21</v>
      </c>
      <c r="C23" s="25">
        <v>7554907.2000000002</v>
      </c>
      <c r="D23" s="25">
        <v>0</v>
      </c>
      <c r="E23" s="25"/>
    </row>
    <row r="24" spans="1:5" s="26" customFormat="1" ht="21" customHeight="1" x14ac:dyDescent="0.25">
      <c r="A24" s="23"/>
      <c r="B24" s="27" t="s">
        <v>11</v>
      </c>
      <c r="C24" s="28">
        <f>C23</f>
        <v>7554907.2000000002</v>
      </c>
      <c r="D24" s="28">
        <f>SUM(D23:D23)</f>
        <v>0</v>
      </c>
      <c r="E24" s="28">
        <f>C24-D24</f>
        <v>7554907.2000000002</v>
      </c>
    </row>
    <row r="25" spans="1:5" s="26" customFormat="1" ht="27" x14ac:dyDescent="0.25">
      <c r="A25" s="29" t="s">
        <v>16</v>
      </c>
      <c r="B25" s="24" t="s">
        <v>8</v>
      </c>
      <c r="C25" s="25">
        <v>139354.28</v>
      </c>
      <c r="D25" s="25">
        <v>0</v>
      </c>
      <c r="E25" s="25"/>
    </row>
    <row r="26" spans="1:5" s="26" customFormat="1" ht="21" customHeight="1" x14ac:dyDescent="0.25">
      <c r="A26" s="23"/>
      <c r="B26" s="27" t="s">
        <v>11</v>
      </c>
      <c r="C26" s="28">
        <f>C25</f>
        <v>139354.28</v>
      </c>
      <c r="D26" s="28">
        <f>SUM(D25:D25)</f>
        <v>0</v>
      </c>
      <c r="E26" s="28">
        <f>C26-D26</f>
        <v>139354.28</v>
      </c>
    </row>
    <row r="27" spans="1:5" s="26" customFormat="1" ht="24" customHeight="1" x14ac:dyDescent="0.25">
      <c r="A27" s="23" t="s">
        <v>17</v>
      </c>
      <c r="B27" s="24" t="s">
        <v>8</v>
      </c>
      <c r="C27" s="25">
        <v>467343.31</v>
      </c>
      <c r="D27" s="25">
        <v>0</v>
      </c>
      <c r="E27" s="25"/>
    </row>
    <row r="28" spans="1:5" s="26" customFormat="1" ht="21" customHeight="1" x14ac:dyDescent="0.25">
      <c r="A28" s="23"/>
      <c r="B28" s="27" t="s">
        <v>11</v>
      </c>
      <c r="C28" s="28">
        <f>C27</f>
        <v>467343.31</v>
      </c>
      <c r="D28" s="28">
        <f>SUM(D27:D27)</f>
        <v>0</v>
      </c>
      <c r="E28" s="28">
        <f>C28-D28</f>
        <v>467343.31</v>
      </c>
    </row>
    <row r="29" spans="1:5" s="26" customFormat="1" ht="24" customHeight="1" x14ac:dyDescent="0.25">
      <c r="A29" s="29" t="s">
        <v>24</v>
      </c>
      <c r="B29" s="24" t="s">
        <v>8</v>
      </c>
      <c r="C29" s="25">
        <v>404120.89</v>
      </c>
      <c r="D29" s="25">
        <v>0</v>
      </c>
      <c r="E29" s="25"/>
    </row>
    <row r="30" spans="1:5" s="26" customFormat="1" ht="21" customHeight="1" x14ac:dyDescent="0.25">
      <c r="A30" s="23"/>
      <c r="B30" s="27" t="s">
        <v>11</v>
      </c>
      <c r="C30" s="28">
        <f>C29</f>
        <v>404120.89</v>
      </c>
      <c r="D30" s="28">
        <f>SUM(D29:D29)</f>
        <v>0</v>
      </c>
      <c r="E30" s="28">
        <f>C30-D30</f>
        <v>404120.89</v>
      </c>
    </row>
    <row r="31" spans="1:5" s="26" customFormat="1" ht="27" x14ac:dyDescent="0.25">
      <c r="A31" s="29" t="s">
        <v>18</v>
      </c>
      <c r="B31" s="24" t="s">
        <v>8</v>
      </c>
      <c r="C31" s="25">
        <v>22095.82</v>
      </c>
      <c r="D31" s="25">
        <v>0</v>
      </c>
      <c r="E31" s="25"/>
    </row>
    <row r="32" spans="1:5" s="26" customFormat="1" ht="21" customHeight="1" x14ac:dyDescent="0.25">
      <c r="A32" s="23"/>
      <c r="B32" s="27" t="s">
        <v>11</v>
      </c>
      <c r="C32" s="28">
        <f>C31</f>
        <v>22095.82</v>
      </c>
      <c r="D32" s="28">
        <f>SUM(D31:D31)</f>
        <v>0</v>
      </c>
      <c r="E32" s="28">
        <f>C32-D32</f>
        <v>22095.82</v>
      </c>
    </row>
    <row r="33" spans="1:6" s="26" customFormat="1" ht="27" x14ac:dyDescent="0.25">
      <c r="A33" s="29" t="s">
        <v>33</v>
      </c>
      <c r="B33" s="24" t="s">
        <v>8</v>
      </c>
      <c r="C33" s="25">
        <v>102492.78</v>
      </c>
      <c r="D33" s="25">
        <v>0</v>
      </c>
      <c r="E33" s="25"/>
    </row>
    <row r="34" spans="1:6" s="26" customFormat="1" ht="21" customHeight="1" x14ac:dyDescent="0.25">
      <c r="A34" s="23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26" customFormat="1" ht="27" x14ac:dyDescent="0.25">
      <c r="A35" s="29" t="s">
        <v>34</v>
      </c>
      <c r="B35" s="24" t="s">
        <v>8</v>
      </c>
      <c r="C35" s="25">
        <v>850888</v>
      </c>
      <c r="D35" s="25">
        <v>0</v>
      </c>
      <c r="E35" s="25"/>
    </row>
    <row r="36" spans="1:6" s="26" customFormat="1" ht="21" customHeight="1" x14ac:dyDescent="0.25">
      <c r="A36" s="23"/>
      <c r="B36" s="27" t="s">
        <v>11</v>
      </c>
      <c r="C36" s="28">
        <f>C35</f>
        <v>850888</v>
      </c>
      <c r="D36" s="28">
        <f>SUM(D35:D35)</f>
        <v>0</v>
      </c>
      <c r="E36" s="28">
        <f>C36-D36</f>
        <v>850888</v>
      </c>
    </row>
    <row r="37" spans="1:6" s="26" customFormat="1" ht="21" customHeight="1" x14ac:dyDescent="0.25">
      <c r="A37" s="29" t="s">
        <v>35</v>
      </c>
      <c r="B37" s="24" t="s">
        <v>8</v>
      </c>
      <c r="C37" s="25">
        <v>1110591</v>
      </c>
      <c r="D37" s="25">
        <v>0</v>
      </c>
      <c r="E37" s="25"/>
    </row>
    <row r="38" spans="1:6" s="26" customFormat="1" ht="21" customHeight="1" x14ac:dyDescent="0.25">
      <c r="A38" s="23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s="26" customFormat="1" ht="21" customHeight="1" x14ac:dyDescent="0.3">
      <c r="A39" s="30"/>
      <c r="B39" s="12" t="s">
        <v>15</v>
      </c>
      <c r="C39" s="2">
        <f>+C32+C30+C28+C26+C24+C22+C20+C14+C10+C34+C36+C38</f>
        <v>42011871.109999999</v>
      </c>
      <c r="D39" s="2">
        <f t="shared" ref="D39:E39" si="0">+D32+D30+D28+D26+D24+D22+D20+D14+D10+D34+D36+D38</f>
        <v>24767351.989999998</v>
      </c>
      <c r="E39" s="2">
        <f t="shared" si="0"/>
        <v>17244519.119999997</v>
      </c>
      <c r="F39" s="31"/>
    </row>
    <row r="40" spans="1:6" x14ac:dyDescent="0.3">
      <c r="B40" s="13"/>
      <c r="E40" s="10"/>
    </row>
    <row r="41" spans="1:6" x14ac:dyDescent="0.3">
      <c r="A41" s="58" t="s">
        <v>19</v>
      </c>
      <c r="B41" s="58"/>
      <c r="C41" s="58"/>
      <c r="D41" s="58"/>
      <c r="E41" s="58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59" t="s">
        <v>20</v>
      </c>
      <c r="B43" s="59"/>
      <c r="C43" s="59"/>
      <c r="D43" s="59"/>
      <c r="E43" s="59"/>
    </row>
    <row r="44" spans="1:6" x14ac:dyDescent="0.3">
      <c r="A44" s="19"/>
      <c r="B44" s="19"/>
      <c r="C44" s="19"/>
      <c r="D44" s="19"/>
      <c r="E44" s="19"/>
    </row>
    <row r="45" spans="1:6" x14ac:dyDescent="0.3">
      <c r="A45" s="19"/>
      <c r="B45" s="19"/>
      <c r="C45" s="19"/>
      <c r="D45" s="19"/>
      <c r="E45" s="19"/>
    </row>
    <row r="46" spans="1:6" x14ac:dyDescent="0.3">
      <c r="A46" s="60" t="s">
        <v>25</v>
      </c>
      <c r="B46" s="60"/>
      <c r="C46" s="61" t="s">
        <v>26</v>
      </c>
      <c r="D46" s="62"/>
      <c r="E46" s="62"/>
    </row>
    <row r="47" spans="1:6" x14ac:dyDescent="0.3">
      <c r="A47" s="63" t="s">
        <v>27</v>
      </c>
      <c r="B47" s="64"/>
      <c r="C47" s="57" t="s">
        <v>28</v>
      </c>
      <c r="D47" s="64"/>
      <c r="E47" s="64"/>
    </row>
    <row r="48" spans="1:6" x14ac:dyDescent="0.3">
      <c r="A48" s="21"/>
      <c r="B48" s="22"/>
      <c r="C48" s="20"/>
      <c r="D48" s="22"/>
      <c r="E48" s="22"/>
    </row>
    <row r="49" spans="1:5" x14ac:dyDescent="0.3">
      <c r="C49" s="7"/>
      <c r="D49" s="7"/>
    </row>
    <row r="50" spans="1:5" x14ac:dyDescent="0.3">
      <c r="A50" s="56" t="s">
        <v>29</v>
      </c>
      <c r="B50" s="56"/>
      <c r="C50" s="56"/>
      <c r="D50" s="56"/>
      <c r="E50" s="56"/>
    </row>
    <row r="51" spans="1:5" x14ac:dyDescent="0.3">
      <c r="A51" s="57" t="s">
        <v>30</v>
      </c>
      <c r="B51" s="57"/>
      <c r="C51" s="57"/>
      <c r="D51" s="57"/>
      <c r="E51" s="57"/>
    </row>
  </sheetData>
  <mergeCells count="15">
    <mergeCell ref="A50:E50"/>
    <mergeCell ref="A51:E51"/>
    <mergeCell ref="A41:E41"/>
    <mergeCell ref="A43:E43"/>
    <mergeCell ref="A46:B46"/>
    <mergeCell ref="C46:E46"/>
    <mergeCell ref="A47:B47"/>
    <mergeCell ref="C47:E47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5972-7FC7-4764-AA9B-44F34807849E}">
  <dimension ref="A1:G67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5" t="s">
        <v>0</v>
      </c>
      <c r="B1" s="65"/>
      <c r="C1" s="65"/>
      <c r="D1" s="65"/>
      <c r="E1" s="65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66" t="s">
        <v>41</v>
      </c>
      <c r="B3" s="66"/>
      <c r="C3" s="66"/>
      <c r="D3" s="66"/>
      <c r="E3" s="66"/>
    </row>
    <row r="5" spans="1:5" x14ac:dyDescent="0.3">
      <c r="A5" s="70" t="s">
        <v>2</v>
      </c>
      <c r="B5" s="68" t="s">
        <v>3</v>
      </c>
      <c r="C5" s="69" t="s">
        <v>4</v>
      </c>
      <c r="D5" s="69"/>
      <c r="E5" s="69" t="s">
        <v>7</v>
      </c>
    </row>
    <row r="6" spans="1:5" x14ac:dyDescent="0.3">
      <c r="A6" s="70"/>
      <c r="B6" s="68"/>
      <c r="C6" s="8" t="s">
        <v>5</v>
      </c>
      <c r="D6" s="8" t="s">
        <v>6</v>
      </c>
      <c r="E6" s="69"/>
    </row>
    <row r="7" spans="1:5" s="26" customFormat="1" ht="30" customHeight="1" x14ac:dyDescent="0.25">
      <c r="A7" s="23" t="s">
        <v>12</v>
      </c>
      <c r="B7" s="45"/>
      <c r="C7" s="25">
        <v>8560048.7200000007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4489713.18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167313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952499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SUM(C7:C9)</f>
        <v>8560048.7200000007</v>
      </c>
      <c r="D11" s="28">
        <f>SUM(D8:D10)</f>
        <v>5609525.1799999997</v>
      </c>
      <c r="E11" s="28">
        <f>C11-D11</f>
        <v>2950523.540000001</v>
      </c>
    </row>
    <row r="12" spans="1:5" s="26" customFormat="1" ht="30" customHeight="1" x14ac:dyDescent="0.25">
      <c r="A12" s="23" t="s">
        <v>13</v>
      </c>
      <c r="B12" s="45"/>
      <c r="C12" s="25">
        <v>3499105.92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964773.9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123041.62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196416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SUM(C12:C12)</f>
        <v>3499105.92</v>
      </c>
      <c r="D16" s="28">
        <f>SUM(D13:D15)</f>
        <v>1284231.52</v>
      </c>
      <c r="E16" s="28">
        <f>C16-D16</f>
        <v>2214874.4</v>
      </c>
    </row>
    <row r="17" spans="1:5" s="26" customFormat="1" ht="30" customHeight="1" x14ac:dyDescent="0.25">
      <c r="A17" s="23" t="s">
        <v>14</v>
      </c>
      <c r="B17" s="45"/>
      <c r="C17" s="25">
        <v>6779761.0499999998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2035485.66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804066.16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1729812.52</v>
      </c>
      <c r="E20" s="25"/>
    </row>
    <row r="21" spans="1:5" s="26" customFormat="1" ht="30" customHeight="1" x14ac:dyDescent="0.25">
      <c r="A21" s="23"/>
      <c r="B21" s="27" t="s">
        <v>11</v>
      </c>
      <c r="C21" s="28">
        <f>SUM(C17:C18)</f>
        <v>6779761.0499999998</v>
      </c>
      <c r="D21" s="28">
        <f>SUM(D18:D20)</f>
        <v>4569364.34</v>
      </c>
      <c r="E21" s="28">
        <f>C21-D21</f>
        <v>2210396.71</v>
      </c>
    </row>
    <row r="22" spans="1:5" s="26" customFormat="1" ht="30" customHeight="1" x14ac:dyDescent="0.25">
      <c r="A22" s="29" t="s">
        <v>22</v>
      </c>
      <c r="B22" s="45"/>
      <c r="C22" s="25">
        <v>160396.19</v>
      </c>
      <c r="D22" s="45"/>
      <c r="E22" s="25"/>
    </row>
    <row r="23" spans="1:5" s="26" customFormat="1" ht="30" customHeight="1" x14ac:dyDescent="0.25">
      <c r="A23" s="23"/>
      <c r="B23" s="24" t="s">
        <v>9</v>
      </c>
      <c r="C23" s="25"/>
      <c r="D23" s="25">
        <v>45221.599999999999</v>
      </c>
      <c r="E23" s="25"/>
    </row>
    <row r="24" spans="1:5" s="26" customFormat="1" ht="36" customHeight="1" x14ac:dyDescent="0.25">
      <c r="A24" s="23"/>
      <c r="B24" s="24" t="s">
        <v>31</v>
      </c>
      <c r="C24" s="25"/>
      <c r="D24" s="25">
        <v>52533.77</v>
      </c>
      <c r="E24" s="25"/>
    </row>
    <row r="25" spans="1:5" s="26" customFormat="1" ht="36" customHeight="1" x14ac:dyDescent="0.25">
      <c r="A25" s="23"/>
      <c r="B25" s="24" t="s">
        <v>32</v>
      </c>
      <c r="C25" s="25"/>
      <c r="D25" s="25">
        <v>24219.35</v>
      </c>
      <c r="E25" s="25"/>
    </row>
    <row r="26" spans="1:5" s="26" customFormat="1" ht="30" customHeight="1" x14ac:dyDescent="0.25">
      <c r="A26" s="23"/>
      <c r="B26" s="27" t="s">
        <v>11</v>
      </c>
      <c r="C26" s="28">
        <f>C22</f>
        <v>160396.19</v>
      </c>
      <c r="D26" s="28">
        <f>SUM(D23:D25)</f>
        <v>121974.72</v>
      </c>
      <c r="E26" s="28">
        <f>C26-D26</f>
        <v>38421.47</v>
      </c>
    </row>
    <row r="27" spans="1:5" s="26" customFormat="1" ht="30" customHeight="1" x14ac:dyDescent="0.25">
      <c r="A27" s="23" t="s">
        <v>23</v>
      </c>
      <c r="B27" s="45"/>
      <c r="C27" s="25">
        <v>4375869.5999999996</v>
      </c>
      <c r="D27" s="45"/>
      <c r="E27" s="25"/>
    </row>
    <row r="28" spans="1:5" s="26" customFormat="1" ht="30" customHeight="1" x14ac:dyDescent="0.25">
      <c r="A28" s="23"/>
      <c r="B28" s="27" t="s">
        <v>11</v>
      </c>
      <c r="C28" s="28">
        <f>C27</f>
        <v>4375869.5999999996</v>
      </c>
      <c r="D28" s="28">
        <v>0</v>
      </c>
      <c r="E28" s="28">
        <f>C28-D28</f>
        <v>4375869.5999999996</v>
      </c>
    </row>
    <row r="29" spans="1:5" s="26" customFormat="1" ht="30" customHeight="1" x14ac:dyDescent="0.25">
      <c r="A29" s="29" t="s">
        <v>16</v>
      </c>
      <c r="B29" s="45"/>
      <c r="C29" s="25">
        <v>91782.09</v>
      </c>
      <c r="D29" s="45"/>
      <c r="E29" s="25"/>
    </row>
    <row r="30" spans="1:5" s="26" customFormat="1" ht="30" customHeight="1" x14ac:dyDescent="0.25">
      <c r="A30" s="29"/>
      <c r="B30" s="24" t="s">
        <v>9</v>
      </c>
      <c r="C30" s="25"/>
      <c r="D30" s="25">
        <v>29870</v>
      </c>
      <c r="E30" s="25"/>
    </row>
    <row r="31" spans="1:5" s="26" customFormat="1" ht="30" customHeight="1" x14ac:dyDescent="0.25">
      <c r="A31" s="23"/>
      <c r="B31" s="27" t="s">
        <v>11</v>
      </c>
      <c r="C31" s="28">
        <f>C29</f>
        <v>91782.09</v>
      </c>
      <c r="D31" s="28">
        <f>D30</f>
        <v>29870</v>
      </c>
      <c r="E31" s="28">
        <f>C31-D31</f>
        <v>61912.09</v>
      </c>
    </row>
    <row r="32" spans="1:5" s="26" customFormat="1" ht="30" customHeight="1" x14ac:dyDescent="0.25">
      <c r="A32" s="23" t="s">
        <v>17</v>
      </c>
      <c r="B32" s="45"/>
      <c r="C32" s="25">
        <v>264814.13</v>
      </c>
      <c r="D32" s="45"/>
      <c r="E32" s="25"/>
    </row>
    <row r="33" spans="1:5" s="26" customFormat="1" ht="30" customHeight="1" x14ac:dyDescent="0.25">
      <c r="A33" s="23"/>
      <c r="B33" s="24" t="s">
        <v>10</v>
      </c>
      <c r="C33" s="25"/>
      <c r="D33" s="25">
        <v>195826.56</v>
      </c>
      <c r="E33" s="25"/>
    </row>
    <row r="34" spans="1:5" s="26" customFormat="1" ht="30" customHeight="1" x14ac:dyDescent="0.25">
      <c r="A34" s="23"/>
      <c r="B34" s="27" t="s">
        <v>11</v>
      </c>
      <c r="C34" s="28">
        <f>C32</f>
        <v>264814.13</v>
      </c>
      <c r="D34" s="28">
        <f>SUM(D33:D33)</f>
        <v>195826.56</v>
      </c>
      <c r="E34" s="28">
        <f>C34-D34</f>
        <v>68987.570000000007</v>
      </c>
    </row>
    <row r="35" spans="1:5" s="26" customFormat="1" ht="30" customHeight="1" x14ac:dyDescent="0.25">
      <c r="A35" s="29" t="s">
        <v>24</v>
      </c>
      <c r="B35" s="45"/>
      <c r="C35" s="25">
        <v>205093.98</v>
      </c>
      <c r="D35" s="45"/>
      <c r="E35" s="25"/>
    </row>
    <row r="36" spans="1:5" s="26" customFormat="1" ht="30" customHeight="1" x14ac:dyDescent="0.25">
      <c r="A36" s="29"/>
      <c r="B36" s="24" t="s">
        <v>9</v>
      </c>
      <c r="C36" s="25"/>
      <c r="D36" s="25">
        <v>49777.7</v>
      </c>
      <c r="E36" s="25"/>
    </row>
    <row r="37" spans="1:5" s="26" customFormat="1" ht="30" customHeight="1" x14ac:dyDescent="0.25">
      <c r="A37" s="29"/>
      <c r="B37" s="24" t="s">
        <v>10</v>
      </c>
      <c r="C37" s="25"/>
      <c r="D37" s="25">
        <v>135596.64000000001</v>
      </c>
      <c r="E37" s="25"/>
    </row>
    <row r="38" spans="1:5" s="26" customFormat="1" ht="30" customHeight="1" x14ac:dyDescent="0.25">
      <c r="A38" s="23"/>
      <c r="B38" s="27" t="s">
        <v>11</v>
      </c>
      <c r="C38" s="28">
        <f>C35</f>
        <v>205093.98</v>
      </c>
      <c r="D38" s="28">
        <f>SUM(D36:D37)</f>
        <v>185374.34000000003</v>
      </c>
      <c r="E38" s="28">
        <f>C38-D38</f>
        <v>19719.639999999985</v>
      </c>
    </row>
    <row r="39" spans="1:5" s="26" customFormat="1" ht="30" customHeight="1" x14ac:dyDescent="0.25">
      <c r="A39" s="29" t="s">
        <v>18</v>
      </c>
      <c r="B39" s="45"/>
      <c r="C39" s="25">
        <v>13708.68</v>
      </c>
      <c r="D39" s="45"/>
      <c r="E39" s="25"/>
    </row>
    <row r="40" spans="1:5" s="26" customFormat="1" ht="30" customHeight="1" x14ac:dyDescent="0.25">
      <c r="A40" s="29"/>
      <c r="B40" s="24" t="s">
        <v>9</v>
      </c>
      <c r="C40" s="25"/>
      <c r="D40" s="25">
        <v>6758</v>
      </c>
      <c r="E40" s="25"/>
    </row>
    <row r="41" spans="1:5" s="26" customFormat="1" ht="30" customHeight="1" x14ac:dyDescent="0.25">
      <c r="A41" s="23"/>
      <c r="B41" s="27" t="s">
        <v>11</v>
      </c>
      <c r="C41" s="28">
        <f>C39</f>
        <v>13708.68</v>
      </c>
      <c r="D41" s="28">
        <f>SUM(D40:D40)</f>
        <v>6758</v>
      </c>
      <c r="E41" s="28">
        <f>C41-D41</f>
        <v>6950.68</v>
      </c>
    </row>
    <row r="42" spans="1:5" s="26" customFormat="1" ht="41.25" customHeight="1" x14ac:dyDescent="0.25">
      <c r="A42" s="29" t="s">
        <v>33</v>
      </c>
      <c r="B42" s="45"/>
      <c r="C42" s="25">
        <v>73346.929999999993</v>
      </c>
      <c r="D42" s="45"/>
      <c r="E42" s="25"/>
    </row>
    <row r="43" spans="1:5" s="26" customFormat="1" ht="30" customHeight="1" x14ac:dyDescent="0.25">
      <c r="A43" s="23"/>
      <c r="B43" s="27" t="s">
        <v>11</v>
      </c>
      <c r="C43" s="28">
        <f>C42</f>
        <v>73346.929999999993</v>
      </c>
      <c r="D43" s="28">
        <v>0</v>
      </c>
      <c r="E43" s="28">
        <f>C43-D43</f>
        <v>73346.929999999993</v>
      </c>
    </row>
    <row r="44" spans="1:5" s="26" customFormat="1" ht="30" customHeight="1" x14ac:dyDescent="0.25">
      <c r="A44" s="29" t="s">
        <v>34</v>
      </c>
      <c r="B44" s="45"/>
      <c r="C44" s="25">
        <v>955298</v>
      </c>
      <c r="D44" s="45"/>
      <c r="E44" s="25"/>
    </row>
    <row r="45" spans="1:5" s="26" customFormat="1" ht="42" customHeight="1" x14ac:dyDescent="0.25">
      <c r="A45" s="29"/>
      <c r="B45" s="24" t="s">
        <v>8</v>
      </c>
      <c r="C45" s="25"/>
      <c r="D45" s="25">
        <v>154796.20000000001</v>
      </c>
      <c r="E45" s="25"/>
    </row>
    <row r="46" spans="1:5" s="26" customFormat="1" ht="42" customHeight="1" x14ac:dyDescent="0.25">
      <c r="A46" s="29"/>
      <c r="B46" s="24" t="s">
        <v>9</v>
      </c>
      <c r="C46" s="25"/>
      <c r="D46" s="25">
        <v>104950</v>
      </c>
      <c r="E46" s="25"/>
    </row>
    <row r="47" spans="1:5" s="26" customFormat="1" ht="42" customHeight="1" x14ac:dyDescent="0.25">
      <c r="A47" s="29"/>
      <c r="B47" s="24" t="s">
        <v>31</v>
      </c>
      <c r="C47" s="25"/>
      <c r="D47" s="25">
        <v>395220</v>
      </c>
      <c r="E47" s="25"/>
    </row>
    <row r="48" spans="1:5" s="26" customFormat="1" ht="42" customHeight="1" x14ac:dyDescent="0.25">
      <c r="A48" s="29"/>
      <c r="B48" s="24" t="s">
        <v>10</v>
      </c>
      <c r="C48" s="25"/>
      <c r="D48" s="25">
        <v>167885.78</v>
      </c>
      <c r="E48" s="25"/>
    </row>
    <row r="49" spans="1:7" s="26" customFormat="1" ht="30" customHeight="1" x14ac:dyDescent="0.25">
      <c r="A49" s="23"/>
      <c r="B49" s="27" t="s">
        <v>11</v>
      </c>
      <c r="C49" s="28">
        <f>C44</f>
        <v>955298</v>
      </c>
      <c r="D49" s="28">
        <f>SUM(D45:D48)</f>
        <v>822851.98</v>
      </c>
      <c r="E49" s="28">
        <f>C49-D49</f>
        <v>132446.02000000002</v>
      </c>
    </row>
    <row r="50" spans="1:7" s="26" customFormat="1" ht="30" customHeight="1" x14ac:dyDescent="0.25">
      <c r="A50" s="29" t="s">
        <v>39</v>
      </c>
      <c r="B50" s="24"/>
      <c r="C50" s="25">
        <v>31499.58</v>
      </c>
      <c r="D50" s="25">
        <v>0</v>
      </c>
      <c r="E50" s="25"/>
    </row>
    <row r="51" spans="1:7" s="26" customFormat="1" ht="30" customHeight="1" x14ac:dyDescent="0.25">
      <c r="A51" s="23"/>
      <c r="B51" s="27" t="s">
        <v>11</v>
      </c>
      <c r="C51" s="28">
        <f>C50</f>
        <v>31499.58</v>
      </c>
      <c r="D51" s="28">
        <f>SUM(D50)</f>
        <v>0</v>
      </c>
      <c r="E51" s="28">
        <f>C51-D51</f>
        <v>31499.58</v>
      </c>
    </row>
    <row r="52" spans="1:7" s="26" customFormat="1" ht="30" customHeight="1" x14ac:dyDescent="0.25">
      <c r="A52" s="29" t="s">
        <v>42</v>
      </c>
      <c r="B52" s="24"/>
      <c r="C52" s="25">
        <f>148676.19+139702.85</f>
        <v>288379.04000000004</v>
      </c>
      <c r="D52" s="45"/>
      <c r="E52" s="25"/>
    </row>
    <row r="53" spans="1:7" s="26" customFormat="1" ht="30" customHeight="1" x14ac:dyDescent="0.25">
      <c r="A53" s="29"/>
      <c r="B53" s="24" t="s">
        <v>32</v>
      </c>
      <c r="C53" s="25"/>
      <c r="D53" s="25">
        <v>63394</v>
      </c>
      <c r="E53" s="25"/>
    </row>
    <row r="54" spans="1:7" s="26" customFormat="1" ht="30" customHeight="1" x14ac:dyDescent="0.25">
      <c r="A54" s="23"/>
      <c r="B54" s="27" t="s">
        <v>11</v>
      </c>
      <c r="C54" s="28">
        <f>C52</f>
        <v>288379.04000000004</v>
      </c>
      <c r="D54" s="28">
        <f>SUM(D53:D53)</f>
        <v>63394</v>
      </c>
      <c r="E54" s="28">
        <f>C54-D54</f>
        <v>224985.04000000004</v>
      </c>
    </row>
    <row r="55" spans="1:7" s="26" customFormat="1" ht="40.5" customHeight="1" x14ac:dyDescent="0.25">
      <c r="A55" s="30"/>
      <c r="B55" s="44" t="s">
        <v>15</v>
      </c>
      <c r="C55" s="43">
        <f>+C41+C38+C34+C31+C28+C26+C21+C16+C11+C43+C49+C51</f>
        <v>25010724.869999997</v>
      </c>
      <c r="D55" s="43">
        <f>+D41+D38+D34+D31+D28+D26+D21+D16+D11+D43+D49+D51+D54</f>
        <v>12889170.640000001</v>
      </c>
      <c r="E55" s="43">
        <f>+E41+E38+E34+E31+E28+E26+E21+E16+E11+E43+E49+E51</f>
        <v>12184948.23</v>
      </c>
      <c r="F55" s="31"/>
    </row>
    <row r="56" spans="1:7" s="26" customFormat="1" ht="21" customHeight="1" x14ac:dyDescent="0.3">
      <c r="A56" s="39"/>
      <c r="B56" s="40"/>
      <c r="C56" s="41"/>
      <c r="D56" s="42"/>
      <c r="E56" s="42"/>
      <c r="F56" s="41"/>
      <c r="G56" s="41"/>
    </row>
    <row r="57" spans="1:7" x14ac:dyDescent="0.3">
      <c r="A57" s="58" t="s">
        <v>19</v>
      </c>
      <c r="B57" s="58"/>
      <c r="C57" s="58"/>
      <c r="D57" s="58"/>
      <c r="E57" s="58"/>
    </row>
    <row r="58" spans="1:7" ht="9.75" customHeight="1" x14ac:dyDescent="0.3">
      <c r="B58" s="18"/>
      <c r="C58" s="18"/>
      <c r="D58" s="18"/>
      <c r="E58" s="18"/>
    </row>
    <row r="59" spans="1:7" ht="48.75" customHeight="1" x14ac:dyDescent="0.3">
      <c r="A59" s="59" t="s">
        <v>20</v>
      </c>
      <c r="B59" s="59"/>
      <c r="C59" s="59"/>
      <c r="D59" s="59"/>
      <c r="E59" s="59"/>
    </row>
    <row r="60" spans="1:7" x14ac:dyDescent="0.3">
      <c r="A60" s="19"/>
      <c r="B60" s="19"/>
      <c r="C60" s="19"/>
      <c r="D60" s="19"/>
      <c r="E60" s="19"/>
    </row>
    <row r="61" spans="1:7" x14ac:dyDescent="0.3">
      <c r="A61" s="19"/>
      <c r="B61" s="19"/>
      <c r="C61" s="19"/>
      <c r="D61" s="19"/>
      <c r="E61" s="19"/>
    </row>
    <row r="62" spans="1:7" x14ac:dyDescent="0.3">
      <c r="A62" s="60" t="s">
        <v>25</v>
      </c>
      <c r="B62" s="60"/>
      <c r="C62" s="61" t="s">
        <v>26</v>
      </c>
      <c r="D62" s="62"/>
      <c r="E62" s="62"/>
    </row>
    <row r="63" spans="1:7" x14ac:dyDescent="0.3">
      <c r="A63" s="63" t="s">
        <v>27</v>
      </c>
      <c r="B63" s="64"/>
      <c r="C63" s="57" t="s">
        <v>28</v>
      </c>
      <c r="D63" s="64"/>
      <c r="E63" s="64"/>
    </row>
    <row r="64" spans="1:7" x14ac:dyDescent="0.3">
      <c r="A64" s="21"/>
      <c r="B64" s="22"/>
      <c r="C64" s="20"/>
      <c r="D64" s="22"/>
      <c r="E64" s="22"/>
    </row>
    <row r="65" spans="1:5" x14ac:dyDescent="0.3">
      <c r="C65" s="7"/>
      <c r="D65" s="7"/>
    </row>
    <row r="66" spans="1:5" x14ac:dyDescent="0.3">
      <c r="A66" s="56" t="s">
        <v>29</v>
      </c>
      <c r="B66" s="56"/>
      <c r="C66" s="56"/>
      <c r="D66" s="56"/>
      <c r="E66" s="56"/>
    </row>
    <row r="67" spans="1:5" x14ac:dyDescent="0.3">
      <c r="A67" s="57" t="s">
        <v>30</v>
      </c>
      <c r="B67" s="57"/>
      <c r="C67" s="57"/>
      <c r="D67" s="57"/>
      <c r="E67" s="57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66:E66"/>
    <mergeCell ref="A67:E67"/>
    <mergeCell ref="A57:E57"/>
    <mergeCell ref="A59:E59"/>
    <mergeCell ref="A62:B62"/>
    <mergeCell ref="C62:E62"/>
    <mergeCell ref="A63:B63"/>
    <mergeCell ref="C63:E63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8397-AA5D-4998-9C29-A2ABD66C544C}">
  <dimension ref="A1:G75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5" t="s">
        <v>0</v>
      </c>
      <c r="B1" s="65"/>
      <c r="C1" s="65"/>
      <c r="D1" s="65"/>
      <c r="E1" s="65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66" t="s">
        <v>43</v>
      </c>
      <c r="B3" s="66"/>
      <c r="C3" s="66"/>
      <c r="D3" s="66"/>
      <c r="E3" s="66"/>
    </row>
    <row r="5" spans="1:5" x14ac:dyDescent="0.3">
      <c r="A5" s="70" t="s">
        <v>2</v>
      </c>
      <c r="B5" s="68" t="s">
        <v>3</v>
      </c>
      <c r="C5" s="69" t="s">
        <v>4</v>
      </c>
      <c r="D5" s="69"/>
      <c r="E5" s="69" t="s">
        <v>7</v>
      </c>
    </row>
    <row r="6" spans="1:5" x14ac:dyDescent="0.3">
      <c r="A6" s="70"/>
      <c r="B6" s="68"/>
      <c r="C6" s="8" t="s">
        <v>5</v>
      </c>
      <c r="D6" s="8" t="s">
        <v>6</v>
      </c>
      <c r="E6" s="69"/>
    </row>
    <row r="7" spans="1:5" s="26" customFormat="1" ht="30" customHeight="1" x14ac:dyDescent="0.25">
      <c r="A7" s="23" t="s">
        <v>12</v>
      </c>
      <c r="B7" s="45"/>
      <c r="C7" s="25">
        <v>17145058.030000001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9175679.6999999993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698479.42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2042184.15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SUM(C7:C10)</f>
        <v>17145058.030000001</v>
      </c>
      <c r="D11" s="28">
        <f>SUM(D8:D10)</f>
        <v>11916343.27</v>
      </c>
      <c r="E11" s="28">
        <f>C11-D11</f>
        <v>5228714.7600000016</v>
      </c>
    </row>
    <row r="12" spans="1:5" s="26" customFormat="1" ht="30" customHeight="1" x14ac:dyDescent="0.25">
      <c r="A12" s="23" t="s">
        <v>13</v>
      </c>
      <c r="B12" s="45"/>
      <c r="C12" s="25">
        <v>7212417.8600000003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1519834.58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320406.33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4266457.49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SUM(C12:C15)</f>
        <v>7212417.8600000003</v>
      </c>
      <c r="D16" s="28">
        <f>SUM(D12:D15)</f>
        <v>6106698.4000000004</v>
      </c>
      <c r="E16" s="28">
        <f>C16-D16</f>
        <v>1105719.46</v>
      </c>
    </row>
    <row r="17" spans="1:5" s="26" customFormat="1" ht="30" customHeight="1" x14ac:dyDescent="0.25">
      <c r="A17" s="23" t="s">
        <v>14</v>
      </c>
      <c r="B17" s="45"/>
      <c r="C17" s="25">
        <v>13559522.1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4089193.55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2609609.1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4160507.24</v>
      </c>
      <c r="E20" s="25"/>
    </row>
    <row r="21" spans="1:5" s="26" customFormat="1" ht="30" customHeight="1" x14ac:dyDescent="0.25">
      <c r="A21" s="23"/>
      <c r="B21" s="24" t="s">
        <v>32</v>
      </c>
      <c r="C21" s="25"/>
      <c r="D21" s="25">
        <v>30077</v>
      </c>
      <c r="E21" s="25"/>
    </row>
    <row r="22" spans="1:5" s="26" customFormat="1" ht="30" customHeight="1" x14ac:dyDescent="0.25">
      <c r="A22" s="23"/>
      <c r="B22" s="27" t="s">
        <v>11</v>
      </c>
      <c r="C22" s="28">
        <f>SUM(C17:C21)</f>
        <v>13559522.1</v>
      </c>
      <c r="D22" s="28">
        <f>SUM(D17:D21)</f>
        <v>10889386.890000001</v>
      </c>
      <c r="E22" s="28">
        <f>C22-D22</f>
        <v>2670135.209999999</v>
      </c>
    </row>
    <row r="23" spans="1:5" s="26" customFormat="1" ht="30" customHeight="1" x14ac:dyDescent="0.25">
      <c r="A23" s="29" t="s">
        <v>46</v>
      </c>
      <c r="B23" s="45"/>
      <c r="C23" s="25">
        <v>288431.08</v>
      </c>
      <c r="D23" s="45"/>
      <c r="E23" s="25"/>
    </row>
    <row r="24" spans="1:5" s="26" customFormat="1" ht="30" customHeight="1" x14ac:dyDescent="0.25">
      <c r="A24" s="23"/>
      <c r="B24" s="24" t="s">
        <v>9</v>
      </c>
      <c r="C24" s="25"/>
      <c r="D24" s="25">
        <v>70617.5</v>
      </c>
      <c r="E24" s="25"/>
    </row>
    <row r="25" spans="1:5" s="26" customFormat="1" ht="36" customHeight="1" x14ac:dyDescent="0.25">
      <c r="A25" s="23"/>
      <c r="B25" s="24" t="s">
        <v>31</v>
      </c>
      <c r="C25" s="25"/>
      <c r="D25" s="25">
        <v>89297.77</v>
      </c>
      <c r="E25" s="25"/>
    </row>
    <row r="26" spans="1:5" s="26" customFormat="1" ht="30" customHeight="1" x14ac:dyDescent="0.25">
      <c r="A26" s="29"/>
      <c r="B26" s="24" t="s">
        <v>32</v>
      </c>
      <c r="C26" s="25"/>
      <c r="D26" s="25">
        <v>24219.35</v>
      </c>
      <c r="E26" s="25"/>
    </row>
    <row r="27" spans="1:5" s="26" customFormat="1" ht="30" customHeight="1" x14ac:dyDescent="0.25">
      <c r="A27" s="23"/>
      <c r="B27" s="27" t="s">
        <v>11</v>
      </c>
      <c r="C27" s="28">
        <f>SUM(C23:C26)</f>
        <v>288431.08</v>
      </c>
      <c r="D27" s="28">
        <f>SUM(D23:D26)</f>
        <v>184134.62000000002</v>
      </c>
      <c r="E27" s="28">
        <f>C27-D27</f>
        <v>104296.45999999999</v>
      </c>
    </row>
    <row r="28" spans="1:5" s="26" customFormat="1" ht="30" customHeight="1" x14ac:dyDescent="0.25">
      <c r="A28" s="23" t="s">
        <v>23</v>
      </c>
      <c r="B28" s="45"/>
      <c r="C28" s="25">
        <v>8751739.1999999993</v>
      </c>
      <c r="D28" s="45"/>
      <c r="E28" s="25"/>
    </row>
    <row r="29" spans="1:5" s="26" customFormat="1" ht="30" customHeight="1" x14ac:dyDescent="0.25">
      <c r="A29" s="23"/>
      <c r="B29" s="27" t="s">
        <v>11</v>
      </c>
      <c r="C29" s="28">
        <f>C28</f>
        <v>8751739.1999999993</v>
      </c>
      <c r="D29" s="28">
        <v>0</v>
      </c>
      <c r="E29" s="28">
        <f>C29-D29</f>
        <v>8751739.1999999993</v>
      </c>
    </row>
    <row r="30" spans="1:5" s="26" customFormat="1" ht="30" customHeight="1" x14ac:dyDescent="0.25">
      <c r="A30" s="29" t="s">
        <v>16</v>
      </c>
      <c r="B30" s="45"/>
      <c r="C30" s="25">
        <v>170960.39</v>
      </c>
      <c r="D30" s="45"/>
      <c r="E30" s="25"/>
    </row>
    <row r="31" spans="1:5" s="26" customFormat="1" ht="39.75" customHeight="1" x14ac:dyDescent="0.25">
      <c r="A31" s="29"/>
      <c r="B31" s="24" t="s">
        <v>9</v>
      </c>
      <c r="C31" s="25"/>
      <c r="D31" s="25">
        <v>145773.76999999999</v>
      </c>
      <c r="E31" s="25"/>
    </row>
    <row r="32" spans="1:5" s="26" customFormat="1" ht="30" customHeight="1" x14ac:dyDescent="0.25">
      <c r="A32" s="23"/>
      <c r="B32" s="27" t="s">
        <v>11</v>
      </c>
      <c r="C32" s="28">
        <f>SUM(C30:C31)</f>
        <v>170960.39</v>
      </c>
      <c r="D32" s="28">
        <f>SUM(D30:D31)</f>
        <v>145773.76999999999</v>
      </c>
      <c r="E32" s="28">
        <f>C32-D32</f>
        <v>25186.620000000024</v>
      </c>
    </row>
    <row r="33" spans="1:5" s="26" customFormat="1" ht="30" customHeight="1" x14ac:dyDescent="0.25">
      <c r="A33" s="23" t="s">
        <v>17</v>
      </c>
      <c r="B33" s="45"/>
      <c r="C33" s="25">
        <v>650208.76</v>
      </c>
      <c r="D33" s="45"/>
      <c r="E33" s="25"/>
    </row>
    <row r="34" spans="1:5" s="26" customFormat="1" ht="30" customHeight="1" x14ac:dyDescent="0.25">
      <c r="A34" s="23"/>
      <c r="B34" s="24" t="s">
        <v>9</v>
      </c>
      <c r="C34" s="25"/>
      <c r="D34" s="25">
        <v>85029.05</v>
      </c>
      <c r="E34" s="25"/>
    </row>
    <row r="35" spans="1:5" s="26" customFormat="1" ht="39.75" customHeight="1" x14ac:dyDescent="0.25">
      <c r="A35" s="23"/>
      <c r="B35" s="24" t="s">
        <v>10</v>
      </c>
      <c r="C35" s="25"/>
      <c r="D35" s="25">
        <v>516121.93</v>
      </c>
      <c r="E35" s="25"/>
    </row>
    <row r="36" spans="1:5" s="26" customFormat="1" ht="30" customHeight="1" x14ac:dyDescent="0.25">
      <c r="A36" s="23"/>
      <c r="B36" s="27" t="s">
        <v>11</v>
      </c>
      <c r="C36" s="28">
        <f>SUM(C33:C35)</f>
        <v>650208.76</v>
      </c>
      <c r="D36" s="28">
        <f>SUM(D33:D35)</f>
        <v>601150.98</v>
      </c>
      <c r="E36" s="28">
        <f>C36-D36</f>
        <v>49057.780000000028</v>
      </c>
    </row>
    <row r="37" spans="1:5" s="26" customFormat="1" ht="30" customHeight="1" x14ac:dyDescent="0.25">
      <c r="A37" s="29" t="s">
        <v>45</v>
      </c>
      <c r="B37" s="45"/>
      <c r="C37" s="25">
        <v>282068.69</v>
      </c>
      <c r="D37" s="45"/>
      <c r="E37" s="25"/>
    </row>
    <row r="38" spans="1:5" s="26" customFormat="1" ht="30" customHeight="1" x14ac:dyDescent="0.25">
      <c r="A38" s="29"/>
      <c r="B38" s="24" t="s">
        <v>9</v>
      </c>
      <c r="C38" s="25"/>
      <c r="D38" s="25">
        <v>49777.7</v>
      </c>
      <c r="E38" s="25"/>
    </row>
    <row r="39" spans="1:5" s="26" customFormat="1" ht="30" customHeight="1" x14ac:dyDescent="0.25">
      <c r="A39" s="29"/>
      <c r="B39" s="24" t="s">
        <v>10</v>
      </c>
      <c r="C39" s="25"/>
      <c r="D39" s="25">
        <v>228091.88</v>
      </c>
      <c r="E39" s="25"/>
    </row>
    <row r="40" spans="1:5" s="26" customFormat="1" ht="30" customHeight="1" x14ac:dyDescent="0.25">
      <c r="A40" s="23"/>
      <c r="B40" s="27" t="s">
        <v>11</v>
      </c>
      <c r="C40" s="28">
        <f>SUM(C37:C39)</f>
        <v>282068.69</v>
      </c>
      <c r="D40" s="28">
        <f>SUM(D37:D39)</f>
        <v>277869.58</v>
      </c>
      <c r="E40" s="28">
        <f>C40-D40</f>
        <v>4199.109999999986</v>
      </c>
    </row>
    <row r="41" spans="1:5" s="26" customFormat="1" ht="30" customHeight="1" x14ac:dyDescent="0.25">
      <c r="A41" s="29" t="s">
        <v>18</v>
      </c>
      <c r="B41" s="45"/>
      <c r="C41" s="25">
        <v>27417.360000000001</v>
      </c>
      <c r="D41" s="45"/>
      <c r="E41" s="25"/>
    </row>
    <row r="42" spans="1:5" s="26" customFormat="1" ht="30" customHeight="1" x14ac:dyDescent="0.25">
      <c r="A42" s="29"/>
      <c r="B42" s="24" t="s">
        <v>9</v>
      </c>
      <c r="C42" s="25"/>
      <c r="D42" s="25">
        <v>17784.240000000002</v>
      </c>
      <c r="E42" s="25"/>
    </row>
    <row r="43" spans="1:5" s="26" customFormat="1" ht="30" customHeight="1" x14ac:dyDescent="0.25">
      <c r="A43" s="23"/>
      <c r="B43" s="27" t="s">
        <v>11</v>
      </c>
      <c r="C43" s="28">
        <f>C41</f>
        <v>27417.360000000001</v>
      </c>
      <c r="D43" s="28">
        <f>SUM(D42:D42)</f>
        <v>17784.240000000002</v>
      </c>
      <c r="E43" s="28">
        <f>C43-D43</f>
        <v>9633.119999999999</v>
      </c>
    </row>
    <row r="44" spans="1:5" s="26" customFormat="1" ht="41.25" customHeight="1" x14ac:dyDescent="0.25">
      <c r="A44" s="29" t="s">
        <v>33</v>
      </c>
      <c r="B44" s="45"/>
      <c r="C44" s="25">
        <v>73346.929999999993</v>
      </c>
      <c r="D44" s="45"/>
      <c r="E44" s="25"/>
    </row>
    <row r="45" spans="1:5" s="26" customFormat="1" ht="33" customHeight="1" x14ac:dyDescent="0.25">
      <c r="A45" s="29"/>
      <c r="B45" s="24" t="s">
        <v>10</v>
      </c>
      <c r="C45" s="25"/>
      <c r="D45" s="25">
        <v>34894</v>
      </c>
      <c r="E45" s="25"/>
    </row>
    <row r="46" spans="1:5" s="26" customFormat="1" ht="30" customHeight="1" x14ac:dyDescent="0.25">
      <c r="A46" s="23"/>
      <c r="B46" s="27" t="s">
        <v>11</v>
      </c>
      <c r="C46" s="28">
        <f>C44</f>
        <v>73346.929999999993</v>
      </c>
      <c r="D46" s="28">
        <f>SUM(D44:D45)</f>
        <v>34894</v>
      </c>
      <c r="E46" s="28">
        <f>C46-D46</f>
        <v>38452.929999999993</v>
      </c>
    </row>
    <row r="47" spans="1:5" s="26" customFormat="1" ht="30" customHeight="1" x14ac:dyDescent="0.25">
      <c r="A47" s="29" t="s">
        <v>34</v>
      </c>
      <c r="B47" s="45"/>
      <c r="C47" s="25">
        <v>1517794</v>
      </c>
      <c r="D47" s="25"/>
      <c r="E47" s="25"/>
    </row>
    <row r="48" spans="1:5" s="26" customFormat="1" ht="30" customHeight="1" x14ac:dyDescent="0.25">
      <c r="A48" s="23"/>
      <c r="B48" s="46" t="s">
        <v>40</v>
      </c>
      <c r="C48" s="25"/>
      <c r="D48" s="25">
        <v>272141.40000000002</v>
      </c>
      <c r="E48" s="25"/>
    </row>
    <row r="49" spans="1:7" s="26" customFormat="1" ht="42" customHeight="1" x14ac:dyDescent="0.25">
      <c r="A49" s="29"/>
      <c r="B49" s="24" t="s">
        <v>9</v>
      </c>
      <c r="C49" s="25"/>
      <c r="D49" s="25">
        <v>119023.12</v>
      </c>
      <c r="E49" s="25"/>
    </row>
    <row r="50" spans="1:7" s="26" customFormat="1" ht="42" customHeight="1" x14ac:dyDescent="0.25">
      <c r="A50" s="29"/>
      <c r="B50" s="24" t="s">
        <v>31</v>
      </c>
      <c r="C50" s="25"/>
      <c r="D50" s="25">
        <v>785154</v>
      </c>
      <c r="E50" s="25"/>
    </row>
    <row r="51" spans="1:7" s="26" customFormat="1" ht="32.25" customHeight="1" x14ac:dyDescent="0.25">
      <c r="A51" s="29"/>
      <c r="B51" s="24" t="s">
        <v>10</v>
      </c>
      <c r="C51" s="25"/>
      <c r="D51" s="25">
        <v>210860.31</v>
      </c>
      <c r="E51" s="25"/>
    </row>
    <row r="52" spans="1:7" s="26" customFormat="1" ht="30" customHeight="1" x14ac:dyDescent="0.25">
      <c r="A52" s="23"/>
      <c r="B52" s="27" t="s">
        <v>11</v>
      </c>
      <c r="C52" s="28">
        <f>SUM(C47:C51)</f>
        <v>1517794</v>
      </c>
      <c r="D52" s="28">
        <f>SUM(D47:D51)</f>
        <v>1387178.83</v>
      </c>
      <c r="E52" s="28">
        <f>C52-D52</f>
        <v>130615.16999999993</v>
      </c>
    </row>
    <row r="53" spans="1:7" s="26" customFormat="1" ht="30" customHeight="1" x14ac:dyDescent="0.25">
      <c r="A53" s="29" t="s">
        <v>39</v>
      </c>
      <c r="B53" s="24"/>
      <c r="C53" s="25">
        <v>49293.31</v>
      </c>
      <c r="D53" s="25">
        <v>0</v>
      </c>
      <c r="E53" s="25"/>
    </row>
    <row r="54" spans="1:7" s="26" customFormat="1" ht="31.5" customHeight="1" x14ac:dyDescent="0.25">
      <c r="A54" s="29"/>
      <c r="B54" s="24" t="s">
        <v>10</v>
      </c>
      <c r="C54" s="25"/>
      <c r="D54" s="25">
        <v>30607.07</v>
      </c>
      <c r="E54" s="25"/>
    </row>
    <row r="55" spans="1:7" s="26" customFormat="1" ht="30" customHeight="1" x14ac:dyDescent="0.25">
      <c r="A55" s="23"/>
      <c r="B55" s="27" t="s">
        <v>11</v>
      </c>
      <c r="C55" s="28">
        <f>SUM(C53:C54)</f>
        <v>49293.31</v>
      </c>
      <c r="D55" s="28">
        <f>SUM(D53:D54)</f>
        <v>30607.07</v>
      </c>
      <c r="E55" s="28">
        <f>C55-D55</f>
        <v>18686.239999999998</v>
      </c>
    </row>
    <row r="56" spans="1:7" s="26" customFormat="1" ht="30" customHeight="1" x14ac:dyDescent="0.25">
      <c r="A56" s="29" t="s">
        <v>42</v>
      </c>
      <c r="B56" s="24"/>
      <c r="C56" s="25">
        <v>395714.99</v>
      </c>
      <c r="D56" s="45"/>
      <c r="E56" s="25"/>
    </row>
    <row r="57" spans="1:7" s="26" customFormat="1" ht="30" customHeight="1" x14ac:dyDescent="0.25">
      <c r="A57" s="29"/>
      <c r="B57" s="24" t="s">
        <v>31</v>
      </c>
      <c r="C57" s="25"/>
      <c r="D57" s="25">
        <v>140661.6</v>
      </c>
      <c r="E57" s="25"/>
    </row>
    <row r="58" spans="1:7" s="26" customFormat="1" ht="32.25" customHeight="1" x14ac:dyDescent="0.25">
      <c r="A58" s="29"/>
      <c r="B58" s="24" t="s">
        <v>10</v>
      </c>
      <c r="C58" s="25"/>
      <c r="D58" s="25">
        <v>2000</v>
      </c>
      <c r="E58" s="25"/>
    </row>
    <row r="59" spans="1:7" s="26" customFormat="1" ht="30" customHeight="1" x14ac:dyDescent="0.25">
      <c r="A59" s="29"/>
      <c r="B59" s="24" t="s">
        <v>32</v>
      </c>
      <c r="C59" s="25"/>
      <c r="D59" s="25">
        <v>63394</v>
      </c>
      <c r="E59" s="25"/>
    </row>
    <row r="60" spans="1:7" s="26" customFormat="1" ht="30" customHeight="1" x14ac:dyDescent="0.25">
      <c r="A60" s="23"/>
      <c r="B60" s="27" t="s">
        <v>11</v>
      </c>
      <c r="C60" s="28">
        <f>SUM(C56:C59)</f>
        <v>395714.99</v>
      </c>
      <c r="D60" s="28">
        <f>SUM(D56:D59)</f>
        <v>206055.6</v>
      </c>
      <c r="E60" s="28">
        <f>C60-D60</f>
        <v>189659.38999999998</v>
      </c>
    </row>
    <row r="61" spans="1:7" s="26" customFormat="1" ht="30" customHeight="1" x14ac:dyDescent="0.25">
      <c r="A61" s="29" t="s">
        <v>44</v>
      </c>
      <c r="B61" s="24"/>
      <c r="C61" s="25">
        <v>750000</v>
      </c>
      <c r="D61" s="45"/>
      <c r="E61" s="25"/>
    </row>
    <row r="62" spans="1:7" s="26" customFormat="1" ht="30" customHeight="1" x14ac:dyDescent="0.25">
      <c r="A62" s="23"/>
      <c r="B62" s="27" t="s">
        <v>11</v>
      </c>
      <c r="C62" s="28">
        <f>C61</f>
        <v>750000</v>
      </c>
      <c r="D62" s="28">
        <f>D61</f>
        <v>0</v>
      </c>
      <c r="E62" s="28">
        <f>C62-D62</f>
        <v>750000</v>
      </c>
    </row>
    <row r="63" spans="1:7" s="26" customFormat="1" ht="31.5" customHeight="1" x14ac:dyDescent="0.25">
      <c r="A63" s="30"/>
      <c r="B63" s="44" t="s">
        <v>15</v>
      </c>
      <c r="C63" s="43">
        <f>+C43+C40+C36+C32+C29+C27+C22+C16+C11+C46+C52+C55+C60+C62</f>
        <v>50873972.700000003</v>
      </c>
      <c r="D63" s="43">
        <f>+D43+D40+D36+D32+D29+D27+D22+D16+D11+D46+D52+D55+D60</f>
        <v>31797877.25</v>
      </c>
      <c r="E63" s="43">
        <f>+E43+E40+E36+E32+E29+E27+E22+E16+E11+E46+E52+E55+E60+E62</f>
        <v>19076095.449999999</v>
      </c>
      <c r="F63" s="31"/>
    </row>
    <row r="64" spans="1:7" s="26" customFormat="1" ht="12" customHeight="1" x14ac:dyDescent="0.3">
      <c r="A64" s="39"/>
      <c r="B64" s="40"/>
      <c r="C64" s="41"/>
      <c r="D64" s="42"/>
      <c r="E64" s="42"/>
      <c r="F64" s="41"/>
      <c r="G64" s="41"/>
    </row>
    <row r="65" spans="1:5" x14ac:dyDescent="0.3">
      <c r="A65" s="58" t="s">
        <v>19</v>
      </c>
      <c r="B65" s="58"/>
      <c r="C65" s="58"/>
      <c r="D65" s="58"/>
      <c r="E65" s="58"/>
    </row>
    <row r="66" spans="1:5" ht="9.75" customHeight="1" x14ac:dyDescent="0.3">
      <c r="B66" s="18"/>
      <c r="C66" s="18"/>
      <c r="D66" s="18"/>
      <c r="E66" s="18"/>
    </row>
    <row r="67" spans="1:5" ht="48.75" customHeight="1" x14ac:dyDescent="0.3">
      <c r="A67" s="59" t="s">
        <v>20</v>
      </c>
      <c r="B67" s="59"/>
      <c r="C67" s="59"/>
      <c r="D67" s="59"/>
      <c r="E67" s="59"/>
    </row>
    <row r="68" spans="1:5" x14ac:dyDescent="0.3">
      <c r="A68" s="19"/>
      <c r="B68" s="19"/>
      <c r="C68" s="19"/>
      <c r="D68" s="19"/>
      <c r="E68" s="19"/>
    </row>
    <row r="69" spans="1:5" ht="8.25" customHeight="1" x14ac:dyDescent="0.3">
      <c r="A69" s="19"/>
      <c r="B69" s="19"/>
      <c r="C69" s="19"/>
      <c r="D69" s="19"/>
      <c r="E69" s="19"/>
    </row>
    <row r="70" spans="1:5" x14ac:dyDescent="0.3">
      <c r="A70" s="60" t="s">
        <v>25</v>
      </c>
      <c r="B70" s="60"/>
      <c r="C70" s="61" t="s">
        <v>26</v>
      </c>
      <c r="D70" s="62"/>
      <c r="E70" s="62"/>
    </row>
    <row r="71" spans="1:5" x14ac:dyDescent="0.3">
      <c r="A71" s="63" t="s">
        <v>27</v>
      </c>
      <c r="B71" s="64"/>
      <c r="C71" s="57" t="s">
        <v>28</v>
      </c>
      <c r="D71" s="64"/>
      <c r="E71" s="64"/>
    </row>
    <row r="72" spans="1:5" x14ac:dyDescent="0.3">
      <c r="A72" s="21"/>
      <c r="B72" s="22"/>
      <c r="C72" s="20"/>
      <c r="D72" s="22"/>
      <c r="E72" s="22"/>
    </row>
    <row r="73" spans="1:5" x14ac:dyDescent="0.3">
      <c r="C73" s="7"/>
      <c r="D73" s="7"/>
    </row>
    <row r="74" spans="1:5" x14ac:dyDescent="0.3">
      <c r="A74" s="56" t="s">
        <v>29</v>
      </c>
      <c r="B74" s="56"/>
      <c r="C74" s="56"/>
      <c r="D74" s="56"/>
      <c r="E74" s="56"/>
    </row>
    <row r="75" spans="1:5" x14ac:dyDescent="0.3">
      <c r="A75" s="57" t="s">
        <v>30</v>
      </c>
      <c r="B75" s="57"/>
      <c r="C75" s="57"/>
      <c r="D75" s="57"/>
      <c r="E75" s="57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74:E74"/>
    <mergeCell ref="A75:E75"/>
    <mergeCell ref="A65:E65"/>
    <mergeCell ref="A67:E67"/>
    <mergeCell ref="A70:B70"/>
    <mergeCell ref="C70:E70"/>
    <mergeCell ref="A71:B71"/>
    <mergeCell ref="C71:E71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064A-25E7-446A-8972-74950EE644AE}">
  <dimension ref="A1:I68"/>
  <sheetViews>
    <sheetView tabSelected="1" view="pageBreakPreview" zoomScale="115" zoomScaleNormal="100" zoomScaleSheetLayoutView="115" workbookViewId="0">
      <selection activeCell="B10" sqref="B10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3" width="15.5703125" style="10" bestFit="1" customWidth="1"/>
    <col min="4" max="4" width="15.140625" style="10" bestFit="1" customWidth="1"/>
    <col min="5" max="5" width="18" style="10" customWidth="1"/>
    <col min="6" max="6" width="14.42578125" style="6" bestFit="1" customWidth="1"/>
    <col min="7" max="16384" width="11.42578125" style="6"/>
  </cols>
  <sheetData>
    <row r="1" spans="1:9" ht="18.75" x14ac:dyDescent="0.3">
      <c r="A1" s="72" t="s">
        <v>0</v>
      </c>
      <c r="B1" s="72"/>
      <c r="C1" s="72"/>
      <c r="D1" s="72"/>
      <c r="E1" s="72"/>
    </row>
    <row r="2" spans="1:9" x14ac:dyDescent="0.3">
      <c r="A2" s="73" t="s">
        <v>1</v>
      </c>
      <c r="B2" s="73"/>
      <c r="C2" s="73"/>
      <c r="D2" s="73"/>
      <c r="E2" s="73"/>
    </row>
    <row r="3" spans="1:9" x14ac:dyDescent="0.3">
      <c r="A3" s="74" t="s">
        <v>61</v>
      </c>
      <c r="B3" s="74"/>
      <c r="C3" s="74"/>
      <c r="D3" s="74"/>
      <c r="E3" s="74"/>
    </row>
    <row r="4" spans="1:9" x14ac:dyDescent="0.3">
      <c r="A4" s="50"/>
      <c r="B4" s="13"/>
    </row>
    <row r="5" spans="1:9" x14ac:dyDescent="0.3">
      <c r="A5" s="70" t="s">
        <v>2</v>
      </c>
      <c r="B5" s="68" t="s">
        <v>3</v>
      </c>
      <c r="C5" s="69" t="s">
        <v>4</v>
      </c>
      <c r="D5" s="69"/>
      <c r="E5" s="69" t="s">
        <v>7</v>
      </c>
    </row>
    <row r="6" spans="1:9" ht="29.25" customHeight="1" x14ac:dyDescent="0.3">
      <c r="A6" s="70"/>
      <c r="B6" s="68"/>
      <c r="C6" s="8" t="s">
        <v>5</v>
      </c>
      <c r="D6" s="8" t="s">
        <v>6</v>
      </c>
      <c r="E6" s="69"/>
    </row>
    <row r="7" spans="1:9" s="26" customFormat="1" ht="39.75" customHeight="1" x14ac:dyDescent="0.25">
      <c r="A7" s="23" t="s">
        <v>47</v>
      </c>
      <c r="B7" s="45"/>
      <c r="C7" s="25">
        <v>32357721.309999999</v>
      </c>
      <c r="D7" s="45"/>
      <c r="E7" s="25"/>
    </row>
    <row r="8" spans="1:9" s="26" customFormat="1" ht="30" customHeight="1" x14ac:dyDescent="0.25">
      <c r="A8" s="23"/>
      <c r="B8" s="24" t="s">
        <v>8</v>
      </c>
      <c r="C8" s="25"/>
      <c r="D8" s="51">
        <v>19028285.350000001</v>
      </c>
      <c r="E8" s="25"/>
    </row>
    <row r="9" spans="1:9" s="26" customFormat="1" ht="30" customHeight="1" x14ac:dyDescent="0.25">
      <c r="A9" s="23"/>
      <c r="B9" s="46" t="s">
        <v>9</v>
      </c>
      <c r="C9" s="25"/>
      <c r="D9" s="51">
        <v>1517957.72</v>
      </c>
      <c r="E9" s="25"/>
    </row>
    <row r="10" spans="1:9" s="26" customFormat="1" ht="33.75" customHeight="1" x14ac:dyDescent="0.25">
      <c r="A10" s="23"/>
      <c r="B10" s="24" t="s">
        <v>31</v>
      </c>
      <c r="C10" s="25"/>
      <c r="D10" s="51">
        <v>1291624.5900000001</v>
      </c>
      <c r="E10" s="25"/>
    </row>
    <row r="11" spans="1:9" s="26" customFormat="1" ht="33.75" customHeight="1" x14ac:dyDescent="0.25">
      <c r="A11" s="23"/>
      <c r="B11" s="24" t="s">
        <v>10</v>
      </c>
      <c r="C11" s="25"/>
      <c r="D11" s="51">
        <v>5921370.71</v>
      </c>
      <c r="E11" s="25"/>
    </row>
    <row r="12" spans="1:9" s="26" customFormat="1" ht="42.75" customHeight="1" x14ac:dyDescent="0.25">
      <c r="A12" s="23"/>
      <c r="B12" s="27" t="s">
        <v>11</v>
      </c>
      <c r="C12" s="28">
        <f>SUM(C7:C10)</f>
        <v>32357721.309999999</v>
      </c>
      <c r="D12" s="28">
        <f>SUM(D7:D11)</f>
        <v>27759238.370000001</v>
      </c>
      <c r="E12" s="28">
        <f>C12-D12</f>
        <v>4598482.9399999976</v>
      </c>
      <c r="G12" s="52"/>
      <c r="I12" s="31"/>
    </row>
    <row r="13" spans="1:9" s="26" customFormat="1" ht="39.75" customHeight="1" x14ac:dyDescent="0.25">
      <c r="A13" s="23" t="s">
        <v>48</v>
      </c>
      <c r="B13" s="45"/>
      <c r="C13" s="25">
        <v>11682513.59</v>
      </c>
      <c r="D13" s="45"/>
      <c r="E13" s="25"/>
    </row>
    <row r="14" spans="1:9" s="26" customFormat="1" ht="30" customHeight="1" x14ac:dyDescent="0.25">
      <c r="A14" s="23"/>
      <c r="B14" s="24" t="s">
        <v>8</v>
      </c>
      <c r="C14" s="25"/>
      <c r="D14" s="51">
        <v>3023475.28</v>
      </c>
      <c r="E14" s="25"/>
    </row>
    <row r="15" spans="1:9" s="26" customFormat="1" ht="30" customHeight="1" x14ac:dyDescent="0.25">
      <c r="A15" s="23"/>
      <c r="B15" s="46" t="s">
        <v>9</v>
      </c>
      <c r="C15" s="25"/>
      <c r="D15" s="51">
        <v>693987.54</v>
      </c>
      <c r="E15" s="25"/>
    </row>
    <row r="16" spans="1:9" s="26" customFormat="1" ht="36" customHeight="1" x14ac:dyDescent="0.25">
      <c r="A16" s="23"/>
      <c r="B16" s="24" t="s">
        <v>31</v>
      </c>
      <c r="C16" s="25"/>
      <c r="D16" s="51">
        <v>4269190.09</v>
      </c>
      <c r="E16" s="25"/>
    </row>
    <row r="17" spans="1:9" s="26" customFormat="1" ht="36" customHeight="1" x14ac:dyDescent="0.25">
      <c r="A17" s="23"/>
      <c r="B17" s="24" t="s">
        <v>10</v>
      </c>
      <c r="C17" s="25"/>
      <c r="D17" s="51">
        <v>2993433.9</v>
      </c>
      <c r="E17" s="25"/>
    </row>
    <row r="18" spans="1:9" s="26" customFormat="1" ht="42.75" customHeight="1" x14ac:dyDescent="0.25">
      <c r="A18" s="23"/>
      <c r="B18" s="27" t="s">
        <v>11</v>
      </c>
      <c r="C18" s="28">
        <f>SUM(C13:C17)</f>
        <v>11682513.59</v>
      </c>
      <c r="D18" s="28">
        <f>SUM(D13:D17)</f>
        <v>10980086.810000001</v>
      </c>
      <c r="E18" s="28">
        <f>C18-D18</f>
        <v>702426.77999999933</v>
      </c>
      <c r="G18" s="52"/>
      <c r="I18" s="31"/>
    </row>
    <row r="19" spans="1:9" s="26" customFormat="1" ht="39.75" customHeight="1" x14ac:dyDescent="0.25">
      <c r="A19" s="23" t="s">
        <v>49</v>
      </c>
      <c r="B19" s="45"/>
      <c r="C19" s="25">
        <v>25255935</v>
      </c>
      <c r="D19" s="45"/>
      <c r="E19" s="25"/>
    </row>
    <row r="20" spans="1:9" s="26" customFormat="1" ht="30" customHeight="1" x14ac:dyDescent="0.25">
      <c r="A20" s="23"/>
      <c r="B20" s="24" t="s">
        <v>8</v>
      </c>
      <c r="C20" s="25"/>
      <c r="D20" s="51">
        <v>4463082.37</v>
      </c>
      <c r="E20" s="25"/>
    </row>
    <row r="21" spans="1:9" s="26" customFormat="1" ht="30" customHeight="1" x14ac:dyDescent="0.25">
      <c r="A21" s="23"/>
      <c r="B21" s="24" t="s">
        <v>9</v>
      </c>
      <c r="C21" s="25"/>
      <c r="D21" s="51">
        <v>5710319.9299999997</v>
      </c>
      <c r="E21" s="25"/>
    </row>
    <row r="22" spans="1:9" s="26" customFormat="1" ht="30" customHeight="1" x14ac:dyDescent="0.25">
      <c r="A22" s="23"/>
      <c r="B22" s="24" t="s">
        <v>31</v>
      </c>
      <c r="C22" s="25"/>
      <c r="D22" s="51">
        <v>10783240.119999999</v>
      </c>
      <c r="E22" s="25"/>
    </row>
    <row r="23" spans="1:9" s="26" customFormat="1" ht="36" customHeight="1" x14ac:dyDescent="0.25">
      <c r="A23" s="23"/>
      <c r="B23" s="24" t="s">
        <v>10</v>
      </c>
      <c r="C23" s="25"/>
      <c r="D23" s="51">
        <v>207808.03</v>
      </c>
      <c r="E23" s="25"/>
    </row>
    <row r="24" spans="1:9" s="26" customFormat="1" ht="36" customHeight="1" x14ac:dyDescent="0.25">
      <c r="A24" s="23"/>
      <c r="B24" s="24" t="s">
        <v>60</v>
      </c>
      <c r="C24" s="25"/>
      <c r="D24" s="51">
        <v>223432.78</v>
      </c>
      <c r="E24" s="25"/>
      <c r="G24" s="52"/>
      <c r="I24" s="52"/>
    </row>
    <row r="25" spans="1:9" s="26" customFormat="1" ht="42.75" customHeight="1" x14ac:dyDescent="0.25">
      <c r="A25" s="23"/>
      <c r="B25" s="27" t="s">
        <v>11</v>
      </c>
      <c r="C25" s="28">
        <f>SUM(C19:C22)</f>
        <v>25255935</v>
      </c>
      <c r="D25" s="53">
        <f>SUM(D20:D24)</f>
        <v>21387883.230000004</v>
      </c>
      <c r="E25" s="28">
        <f>C25-D25</f>
        <v>3868051.7699999958</v>
      </c>
    </row>
    <row r="26" spans="1:9" s="26" customFormat="1" ht="39.75" customHeight="1" x14ac:dyDescent="0.25">
      <c r="A26" s="29" t="s">
        <v>50</v>
      </c>
      <c r="B26" s="45"/>
      <c r="C26" s="25">
        <v>581326.16</v>
      </c>
      <c r="D26" s="45"/>
      <c r="E26" s="25"/>
    </row>
    <row r="27" spans="1:9" s="26" customFormat="1" ht="30" customHeight="1" x14ac:dyDescent="0.25">
      <c r="A27" s="23"/>
      <c r="B27" s="24" t="s">
        <v>9</v>
      </c>
      <c r="C27" s="25"/>
      <c r="D27" s="51">
        <v>97092</v>
      </c>
      <c r="E27" s="25"/>
    </row>
    <row r="28" spans="1:9" s="26" customFormat="1" ht="30" customHeight="1" x14ac:dyDescent="0.25">
      <c r="A28" s="23"/>
      <c r="B28" s="24" t="s">
        <v>31</v>
      </c>
      <c r="C28" s="25"/>
      <c r="D28" s="51">
        <v>66031</v>
      </c>
      <c r="E28" s="25"/>
    </row>
    <row r="29" spans="1:9" s="26" customFormat="1" ht="36" customHeight="1" x14ac:dyDescent="0.25">
      <c r="A29" s="23"/>
      <c r="B29" s="24" t="s">
        <v>10</v>
      </c>
      <c r="C29" s="25"/>
      <c r="D29" s="51">
        <v>270185.84000000003</v>
      </c>
      <c r="E29" s="25"/>
    </row>
    <row r="30" spans="1:9" s="26" customFormat="1" ht="42.75" customHeight="1" x14ac:dyDescent="0.25">
      <c r="A30" s="23"/>
      <c r="B30" s="27" t="s">
        <v>11</v>
      </c>
      <c r="C30" s="28">
        <f>SUM(C26:C27)</f>
        <v>581326.16</v>
      </c>
      <c r="D30" s="53">
        <f>SUM(D27:D29)</f>
        <v>433308.84</v>
      </c>
      <c r="E30" s="28">
        <f>C30-D30</f>
        <v>148017.32</v>
      </c>
      <c r="G30" s="52"/>
      <c r="I30" s="52"/>
    </row>
    <row r="31" spans="1:9" s="26" customFormat="1" ht="39.75" customHeight="1" x14ac:dyDescent="0.25">
      <c r="A31" s="29" t="s">
        <v>51</v>
      </c>
      <c r="B31" s="45"/>
      <c r="C31" s="25">
        <v>15587370.630000001</v>
      </c>
      <c r="D31" s="55">
        <v>8208492.0599999996</v>
      </c>
      <c r="E31" s="25"/>
    </row>
    <row r="32" spans="1:9" s="26" customFormat="1" ht="42.75" customHeight="1" x14ac:dyDescent="0.25">
      <c r="A32" s="23"/>
      <c r="B32" s="27" t="s">
        <v>11</v>
      </c>
      <c r="C32" s="28">
        <f>SUM(C31:C31)</f>
        <v>15587370.630000001</v>
      </c>
      <c r="D32" s="28">
        <f>SUM(D31:D31)</f>
        <v>8208492.0599999996</v>
      </c>
      <c r="E32" s="28">
        <f>C32-D32</f>
        <v>7378878.5700000012</v>
      </c>
    </row>
    <row r="33" spans="1:7" s="26" customFormat="1" ht="39.75" customHeight="1" x14ac:dyDescent="0.25">
      <c r="A33" s="29" t="s">
        <v>52</v>
      </c>
      <c r="B33" s="45"/>
      <c r="C33" s="25">
        <v>438502.81</v>
      </c>
      <c r="D33" s="45"/>
      <c r="E33" s="25"/>
    </row>
    <row r="34" spans="1:7" s="26" customFormat="1" ht="42.75" customHeight="1" x14ac:dyDescent="0.25">
      <c r="A34" s="29"/>
      <c r="B34" s="24" t="s">
        <v>9</v>
      </c>
      <c r="C34" s="25"/>
      <c r="D34" s="51">
        <v>377551.71</v>
      </c>
      <c r="E34" s="25"/>
    </row>
    <row r="35" spans="1:7" s="26" customFormat="1" ht="42.75" customHeight="1" x14ac:dyDescent="0.25">
      <c r="A35" s="23"/>
      <c r="B35" s="27" t="s">
        <v>11</v>
      </c>
      <c r="C35" s="28">
        <f>SUM(C33:C34)</f>
        <v>438502.81</v>
      </c>
      <c r="D35" s="28">
        <f>SUM(D33:D34)</f>
        <v>377551.71</v>
      </c>
      <c r="E35" s="28">
        <f>C35-D35</f>
        <v>60951.099999999977</v>
      </c>
    </row>
    <row r="36" spans="1:7" s="26" customFormat="1" ht="39.75" customHeight="1" x14ac:dyDescent="0.25">
      <c r="A36" s="23" t="s">
        <v>53</v>
      </c>
      <c r="B36" s="45"/>
      <c r="C36" s="25">
        <v>1283130.6100000001</v>
      </c>
      <c r="D36" s="45"/>
      <c r="E36" s="25"/>
    </row>
    <row r="37" spans="1:7" s="26" customFormat="1" ht="39.75" customHeight="1" x14ac:dyDescent="0.25">
      <c r="A37" s="23"/>
      <c r="B37" s="24" t="s">
        <v>9</v>
      </c>
      <c r="C37" s="25"/>
      <c r="D37" s="51">
        <v>1264883.93</v>
      </c>
      <c r="E37" s="25"/>
    </row>
    <row r="38" spans="1:7" s="26" customFormat="1" ht="30" customHeight="1" x14ac:dyDescent="0.25">
      <c r="A38" s="23"/>
      <c r="B38" s="24" t="s">
        <v>31</v>
      </c>
      <c r="C38" s="25"/>
      <c r="D38" s="51">
        <v>201051.59</v>
      </c>
      <c r="E38" s="25"/>
    </row>
    <row r="39" spans="1:7" s="26" customFormat="1" ht="36" customHeight="1" x14ac:dyDescent="0.25">
      <c r="A39" s="23"/>
      <c r="B39" s="24" t="s">
        <v>10</v>
      </c>
      <c r="C39" s="25"/>
      <c r="D39" s="51">
        <v>97092</v>
      </c>
      <c r="E39" s="25"/>
    </row>
    <row r="40" spans="1:7" s="26" customFormat="1" ht="42.75" customHeight="1" x14ac:dyDescent="0.25">
      <c r="A40" s="23"/>
      <c r="B40" s="27" t="s">
        <v>11</v>
      </c>
      <c r="C40" s="28">
        <f>SUM(C36:C37)</f>
        <v>1283130.6100000001</v>
      </c>
      <c r="D40" s="28">
        <f>SUM(D36:D38)</f>
        <v>1465935.52</v>
      </c>
      <c r="E40" s="28">
        <f>C40-D40</f>
        <v>-182804.90999999992</v>
      </c>
      <c r="G40" s="52"/>
    </row>
    <row r="41" spans="1:7" s="26" customFormat="1" ht="39.75" customHeight="1" x14ac:dyDescent="0.25">
      <c r="A41" s="29" t="s">
        <v>54</v>
      </c>
      <c r="B41" s="45"/>
      <c r="C41" s="25">
        <v>897563.6</v>
      </c>
      <c r="D41" s="45"/>
      <c r="E41" s="25"/>
    </row>
    <row r="42" spans="1:7" s="26" customFormat="1" ht="35.25" customHeight="1" x14ac:dyDescent="0.25">
      <c r="A42" s="29"/>
      <c r="B42" s="24" t="s">
        <v>9</v>
      </c>
      <c r="C42" s="25"/>
      <c r="D42" s="51">
        <v>719233.79</v>
      </c>
      <c r="E42" s="25"/>
    </row>
    <row r="43" spans="1:7" s="26" customFormat="1" ht="30" customHeight="1" x14ac:dyDescent="0.25">
      <c r="A43" s="23"/>
      <c r="B43" s="24" t="s">
        <v>31</v>
      </c>
      <c r="C43" s="25"/>
      <c r="D43" s="51">
        <v>408818.09</v>
      </c>
      <c r="E43" s="25"/>
    </row>
    <row r="44" spans="1:7" s="26" customFormat="1" ht="36" customHeight="1" x14ac:dyDescent="0.25">
      <c r="A44" s="23"/>
      <c r="B44" s="24" t="s">
        <v>10</v>
      </c>
      <c r="C44" s="25"/>
      <c r="D44" s="51">
        <v>66265.210000000006</v>
      </c>
      <c r="E44" s="25"/>
    </row>
    <row r="45" spans="1:7" s="26" customFormat="1" ht="42.75" customHeight="1" x14ac:dyDescent="0.25">
      <c r="A45" s="23"/>
      <c r="B45" s="27" t="s">
        <v>11</v>
      </c>
      <c r="C45" s="28">
        <f>SUM(C41:C42)</f>
        <v>897563.6</v>
      </c>
      <c r="D45" s="53">
        <f>SUM(D42:D44)</f>
        <v>1194317.0900000001</v>
      </c>
      <c r="E45" s="28">
        <f>C45-D45</f>
        <v>-296753.49000000011</v>
      </c>
    </row>
    <row r="46" spans="1:7" s="26" customFormat="1" ht="39.75" customHeight="1" x14ac:dyDescent="0.25">
      <c r="A46" s="29" t="s">
        <v>55</v>
      </c>
      <c r="B46" s="45"/>
      <c r="C46" s="25">
        <v>49407.13</v>
      </c>
      <c r="D46" s="45"/>
      <c r="E46" s="25"/>
    </row>
    <row r="47" spans="1:7" s="26" customFormat="1" ht="39" customHeight="1" x14ac:dyDescent="0.25">
      <c r="A47" s="29"/>
      <c r="B47" s="24" t="s">
        <v>9</v>
      </c>
      <c r="C47" s="25"/>
      <c r="D47" s="51">
        <v>33274.199999999997</v>
      </c>
      <c r="E47" s="25"/>
    </row>
    <row r="48" spans="1:7" s="26" customFormat="1" ht="42.75" customHeight="1" x14ac:dyDescent="0.25">
      <c r="A48" s="23"/>
      <c r="B48" s="27" t="s">
        <v>11</v>
      </c>
      <c r="C48" s="28">
        <f>SUM(C46:C47)</f>
        <v>49407.13</v>
      </c>
      <c r="D48" s="28">
        <f>SUM(D46:D47)</f>
        <v>33274.199999999997</v>
      </c>
      <c r="E48" s="28">
        <f>C48-D48</f>
        <v>16132.93</v>
      </c>
    </row>
    <row r="49" spans="1:7" s="26" customFormat="1" ht="39.75" customHeight="1" x14ac:dyDescent="0.25">
      <c r="A49" s="29" t="s">
        <v>56</v>
      </c>
      <c r="B49" s="45"/>
      <c r="C49" s="25">
        <v>3199576.88</v>
      </c>
      <c r="D49" s="25"/>
      <c r="E49" s="25"/>
    </row>
    <row r="50" spans="1:7" s="26" customFormat="1" ht="38.25" customHeight="1" x14ac:dyDescent="0.25">
      <c r="A50" s="23"/>
      <c r="B50" s="46" t="s">
        <v>40</v>
      </c>
      <c r="C50" s="25"/>
      <c r="D50" s="51">
        <v>733200.23</v>
      </c>
      <c r="E50" s="25"/>
    </row>
    <row r="51" spans="1:7" s="26" customFormat="1" ht="39" customHeight="1" x14ac:dyDescent="0.25">
      <c r="A51" s="29"/>
      <c r="B51" s="24" t="s">
        <v>9</v>
      </c>
      <c r="C51" s="25"/>
      <c r="D51" s="51">
        <v>1070558.58</v>
      </c>
      <c r="E51" s="25"/>
    </row>
    <row r="52" spans="1:7" s="26" customFormat="1" ht="30" customHeight="1" x14ac:dyDescent="0.25">
      <c r="A52" s="23"/>
      <c r="B52" s="24" t="s">
        <v>31</v>
      </c>
      <c r="C52" s="25"/>
      <c r="D52" s="51">
        <v>282255.96000000002</v>
      </c>
      <c r="E52" s="25"/>
    </row>
    <row r="53" spans="1:7" s="26" customFormat="1" ht="36" customHeight="1" x14ac:dyDescent="0.25">
      <c r="A53" s="23"/>
      <c r="B53" s="24" t="s">
        <v>10</v>
      </c>
      <c r="C53" s="25"/>
      <c r="D53" s="51">
        <v>233661.01</v>
      </c>
      <c r="E53" s="25"/>
    </row>
    <row r="54" spans="1:7" s="26" customFormat="1" ht="42.75" customHeight="1" x14ac:dyDescent="0.25">
      <c r="A54" s="23"/>
      <c r="B54" s="27" t="s">
        <v>11</v>
      </c>
      <c r="C54" s="28">
        <f>SUM(C49:C50)</f>
        <v>3199576.88</v>
      </c>
      <c r="D54" s="53">
        <f>SUM(D50:D53)</f>
        <v>2319675.7800000003</v>
      </c>
      <c r="E54" s="28">
        <f>C54-D54</f>
        <v>879901.09999999963</v>
      </c>
      <c r="G54" s="52"/>
    </row>
    <row r="55" spans="1:7" s="26" customFormat="1" ht="39.75" customHeight="1" x14ac:dyDescent="0.25">
      <c r="A55" s="29" t="s">
        <v>57</v>
      </c>
      <c r="B55" s="24"/>
      <c r="C55" s="25">
        <v>281092.56</v>
      </c>
      <c r="D55" s="45"/>
      <c r="E55" s="25"/>
    </row>
    <row r="56" spans="1:7" s="26" customFormat="1" ht="39" customHeight="1" x14ac:dyDescent="0.25">
      <c r="A56" s="29"/>
      <c r="B56" s="24" t="s">
        <v>9</v>
      </c>
      <c r="C56" s="25"/>
      <c r="D56" s="51">
        <v>25177.8</v>
      </c>
      <c r="E56" s="25"/>
    </row>
    <row r="57" spans="1:7" s="26" customFormat="1" ht="36" customHeight="1" x14ac:dyDescent="0.25">
      <c r="A57" s="23"/>
      <c r="B57" s="24" t="s">
        <v>10</v>
      </c>
      <c r="C57" s="25"/>
      <c r="D57" s="51">
        <v>48936.3</v>
      </c>
      <c r="E57" s="25"/>
    </row>
    <row r="58" spans="1:7" s="26" customFormat="1" ht="42.75" customHeight="1" x14ac:dyDescent="0.25">
      <c r="A58" s="23"/>
      <c r="B58" s="27" t="s">
        <v>11</v>
      </c>
      <c r="C58" s="28">
        <f>SUM(C55:C55)</f>
        <v>281092.56</v>
      </c>
      <c r="D58" s="28">
        <f>SUM(D55:D57)</f>
        <v>74114.100000000006</v>
      </c>
      <c r="E58" s="28">
        <f>C58-D58</f>
        <v>206978.46</v>
      </c>
    </row>
    <row r="59" spans="1:7" s="26" customFormat="1" ht="39.75" customHeight="1" x14ac:dyDescent="0.25">
      <c r="A59" s="29" t="s">
        <v>58</v>
      </c>
      <c r="B59" s="45"/>
      <c r="C59" s="25">
        <v>17229.14</v>
      </c>
      <c r="D59" s="45"/>
      <c r="E59" s="25"/>
    </row>
    <row r="60" spans="1:7" s="26" customFormat="1" ht="42.75" customHeight="1" x14ac:dyDescent="0.25">
      <c r="A60" s="23"/>
      <c r="B60" s="27" t="s">
        <v>11</v>
      </c>
      <c r="C60" s="28">
        <f>C59</f>
        <v>17229.14</v>
      </c>
      <c r="D60" s="28">
        <f>SUM(D59:D59)</f>
        <v>0</v>
      </c>
      <c r="E60" s="28">
        <f>C60-D60</f>
        <v>17229.14</v>
      </c>
    </row>
    <row r="61" spans="1:7" s="26" customFormat="1" ht="39.75" customHeight="1" x14ac:dyDescent="0.25">
      <c r="A61" s="29" t="s">
        <v>59</v>
      </c>
      <c r="B61" s="24"/>
      <c r="C61" s="25">
        <v>831462.40000000002</v>
      </c>
      <c r="D61" s="45"/>
      <c r="E61" s="25"/>
    </row>
    <row r="62" spans="1:7" s="26" customFormat="1" ht="30" customHeight="1" x14ac:dyDescent="0.25">
      <c r="A62" s="23"/>
      <c r="B62" s="24" t="s">
        <v>31</v>
      </c>
      <c r="C62" s="25"/>
      <c r="D62" s="51">
        <v>425753.44</v>
      </c>
      <c r="E62" s="25"/>
    </row>
    <row r="63" spans="1:7" s="26" customFormat="1" ht="36" customHeight="1" x14ac:dyDescent="0.25">
      <c r="A63" s="23"/>
      <c r="B63" s="24" t="s">
        <v>10</v>
      </c>
      <c r="C63" s="25"/>
      <c r="D63" s="51">
        <v>555549.94999999995</v>
      </c>
      <c r="E63" s="25"/>
    </row>
    <row r="64" spans="1:7" s="26" customFormat="1" ht="42.75" customHeight="1" x14ac:dyDescent="0.25">
      <c r="A64" s="23"/>
      <c r="B64" s="27" t="s">
        <v>11</v>
      </c>
      <c r="C64" s="28">
        <f>SUM(C61:C61)</f>
        <v>831462.40000000002</v>
      </c>
      <c r="D64" s="28">
        <f>SUM(D61:D63)</f>
        <v>981303.3899999999</v>
      </c>
      <c r="E64" s="28">
        <f>C64-D64</f>
        <v>-149840.98999999987</v>
      </c>
    </row>
    <row r="65" spans="1:9" s="26" customFormat="1" ht="45.75" customHeight="1" x14ac:dyDescent="0.25">
      <c r="A65" s="30"/>
      <c r="B65" s="44" t="s">
        <v>15</v>
      </c>
      <c r="C65" s="43">
        <f>C12+C18+C25+C30+C32+C35+C40+C45+C48+C54+C58+C60+C64</f>
        <v>92462831.819999993</v>
      </c>
      <c r="D65" s="43">
        <f>D64+D54+D45+D48+D40+D35+D32+D25+D30+D18+D12+D58+D60</f>
        <v>75215181.100000009</v>
      </c>
      <c r="E65" s="43">
        <f>E64+E54+E45+E48+E40+E35+E32+E25+E30+E18+E12</f>
        <v>17023443.119999994</v>
      </c>
      <c r="F65" s="71"/>
      <c r="G65" s="71"/>
      <c r="H65" s="31"/>
      <c r="I65" s="31"/>
    </row>
    <row r="66" spans="1:9" s="26" customFormat="1" x14ac:dyDescent="0.25">
      <c r="A66" s="39"/>
      <c r="B66" s="48"/>
      <c r="C66" s="49"/>
      <c r="D66" s="49"/>
      <c r="E66" s="49"/>
      <c r="F66" s="47"/>
      <c r="G66" s="47"/>
      <c r="H66" s="31"/>
    </row>
    <row r="68" spans="1:9" x14ac:dyDescent="0.3">
      <c r="D68" s="54"/>
    </row>
  </sheetData>
  <mergeCells count="8">
    <mergeCell ref="F65:G65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ABRIL</vt:lpstr>
      <vt:lpstr>MAYO</vt:lpstr>
      <vt:lpstr>JUNIO</vt:lpstr>
      <vt:lpstr>MARZO </vt:lpstr>
      <vt:lpstr>JUNIO </vt:lpstr>
      <vt:lpstr>SEPTIEMBRE, 2024</vt:lpstr>
      <vt:lpstr>ABRIL!Área_de_impresión</vt:lpstr>
      <vt:lpstr>JUNIO!Área_de_impresión</vt:lpstr>
      <vt:lpstr>'JUNIO '!Área_de_impresión</vt:lpstr>
      <vt:lpstr>'MARZO '!Área_de_impresión</vt:lpstr>
      <vt:lpstr>MAYO!Área_de_impresión</vt:lpstr>
      <vt:lpstr>'SEPTIEMBRE,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2024-10-14T23:08:28Z</cp:lastPrinted>
  <dcterms:created xsi:type="dcterms:W3CDTF">2017-07-19T20:27:23Z</dcterms:created>
  <dcterms:modified xsi:type="dcterms:W3CDTF">2024-10-14T23:08:40Z</dcterms:modified>
</cp:coreProperties>
</file>